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2" activeTab="2"/>
  </bookViews>
  <sheets>
    <sheet name="Минздрав август-сентябрь 2025" sheetId="7" r:id="rId1"/>
    <sheet name="Минздрав сентябрь-октябрь" sheetId="9" r:id="rId2"/>
    <sheet name="Минздрав 2026 я-март не выпол " sheetId="20" r:id="rId3"/>
    <sheet name="Минздрав 2026 я-март выпол" sheetId="18" r:id="rId4"/>
    <sheet name="Гепатит С февраль 2026г." sheetId="19" r:id="rId5"/>
  </sheets>
  <definedNames>
    <definedName name="_xlnm._FilterDatabase" localSheetId="3" hidden="1">'Минздрав 2026 я-март выпол'!$A$2:$O$12</definedName>
    <definedName name="_xlnm._FilterDatabase" localSheetId="2" hidden="1">'Минздрав 2026 я-март не выпол '!$A$2:$O$16</definedName>
    <definedName name="_xlnm.Print_Area" localSheetId="4">'Гепатит С февраль 2026г.'!$A$1:$O$10</definedName>
    <definedName name="_xlnm.Print_Area" localSheetId="3">'Минздрав 2026 я-март выпол'!$A$1:$J$12</definedName>
    <definedName name="_xlnm.Print_Area" localSheetId="2">'Минздрав 2026 я-март не выпол '!$A$1:$N$16</definedName>
  </definedNames>
  <calcPr calcId="124519"/>
</workbook>
</file>

<file path=xl/calcChain.xml><?xml version="1.0" encoding="utf-8"?>
<calcChain xmlns="http://schemas.openxmlformats.org/spreadsheetml/2006/main">
  <c r="I3" i="19"/>
  <c r="H6"/>
  <c r="I6"/>
  <c r="H7" i="18"/>
  <c r="I7" s="1"/>
  <c r="H11" i="20"/>
  <c r="I11" s="1"/>
  <c r="L16"/>
  <c r="K14" s="1"/>
  <c r="I14"/>
  <c r="H14"/>
  <c r="K11"/>
  <c r="K8"/>
  <c r="I8"/>
  <c r="H8"/>
  <c r="L7"/>
  <c r="J7"/>
  <c r="L6"/>
  <c r="K5" s="1"/>
  <c r="J5"/>
  <c r="H5" s="1"/>
  <c r="I5" s="1"/>
  <c r="K3"/>
  <c r="I3"/>
  <c r="H3"/>
  <c r="I10" i="19"/>
  <c r="H10"/>
  <c r="K7"/>
  <c r="H7"/>
  <c r="I7" s="1"/>
  <c r="K3"/>
  <c r="H3"/>
  <c r="H10" i="18"/>
  <c r="I10"/>
  <c r="K10"/>
  <c r="K7"/>
  <c r="K5"/>
  <c r="I5"/>
  <c r="H5"/>
  <c r="K3"/>
  <c r="H3"/>
  <c r="I3" s="1"/>
  <c r="G11" i="9" l="1"/>
  <c r="G29"/>
  <c r="G14" l="1"/>
  <c r="G6" l="1"/>
  <c r="G2"/>
  <c r="G8" l="1"/>
  <c r="G33"/>
  <c r="G32"/>
  <c r="I29"/>
  <c r="I26"/>
  <c r="G26"/>
  <c r="I23"/>
  <c r="G23"/>
  <c r="J22"/>
  <c r="I20" s="1"/>
  <c r="G20"/>
  <c r="I17"/>
  <c r="G17"/>
  <c r="I14"/>
  <c r="I11"/>
  <c r="J10"/>
  <c r="J9"/>
  <c r="I8" s="1"/>
  <c r="I6"/>
  <c r="I4"/>
  <c r="G4"/>
  <c r="I2"/>
  <c r="G32" i="7"/>
  <c r="G33"/>
  <c r="G4" l="1"/>
  <c r="I4"/>
  <c r="G11"/>
  <c r="I29"/>
  <c r="G29"/>
  <c r="I26"/>
  <c r="G26"/>
  <c r="I23"/>
  <c r="G23"/>
  <c r="J22"/>
  <c r="I20" s="1"/>
  <c r="H22"/>
  <c r="G20" s="1"/>
  <c r="I17"/>
  <c r="G17"/>
  <c r="I14"/>
  <c r="G14"/>
  <c r="I11"/>
  <c r="J10"/>
  <c r="H10"/>
  <c r="J9"/>
  <c r="H8"/>
  <c r="I6"/>
  <c r="G6"/>
  <c r="I2"/>
  <c r="G2"/>
  <c r="G8" l="1"/>
  <c r="I8"/>
</calcChain>
</file>

<file path=xl/comments1.xml><?xml version="1.0" encoding="utf-8"?>
<comments xmlns="http://schemas.openxmlformats.org/spreadsheetml/2006/main">
  <authors>
    <author>Автор</author>
  </authors>
  <commentLis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округ. В УСОИ 50,3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округ. В УСОИ 50,3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округ. В УСОИ 50,3
</t>
        </r>
      </text>
    </comment>
  </commentList>
</comments>
</file>

<file path=xl/sharedStrings.xml><?xml version="1.0" encoding="utf-8"?>
<sst xmlns="http://schemas.openxmlformats.org/spreadsheetml/2006/main" count="331" uniqueCount="148">
  <si>
    <t>Наименование показателя</t>
  </si>
  <si>
    <t>Методика формирования</t>
  </si>
  <si>
    <t>№</t>
  </si>
  <si>
    <t>Наименование проекта</t>
  </si>
  <si>
    <t>Проект «Модернизация первичного звена здравоохранения Российской Федерации»
национального проекта «Продолжительная и активная жизнь» на период
2025 – 2030 г.г.</t>
  </si>
  <si>
    <t>1.3. «Доля лиц с хроническими неинфекционными заболеваниями, состоящих на диспансерном наблюдении на участке врача - терапевта, получивших в отчетном периоде медицинские услуги в рамках диспансерного наблюдения, от всех пациентов с хроническими неинфекционными заболеваниями, состоящих на диспансерном наблюдении на участке врача - терапевта»</t>
  </si>
  <si>
    <t>Федеральный проект «Борьба с сахарным диабетом»</t>
  </si>
  <si>
    <t>Федеральный проект «Охрана материнства и детства», входящего в национальный проект «Семья»</t>
  </si>
  <si>
    <t>Федеральный
проект «Оптимальная для восстановления здоровья медицинская
реабилитация»</t>
  </si>
  <si>
    <t>1.3. Доля лиц, прошедших обследование в соответствии с индивидуальным планом ведения в рамках диспансерного наблюдения, из числа онкологических больных, завершивших лечение</t>
  </si>
  <si>
    <t>Федеральный проект «Борьба с сердечно-сосудистыми заболеваниями»,</t>
  </si>
  <si>
    <t>1.6. «Доля пациентов с инфарктом мозга, которым выполнена тромбэкстракция, от
всех пациентов с инфарктом мозга, выбывших из стационара»</t>
  </si>
  <si>
    <t>Знаменатель: Квчл – число лиц с хроническими неинфекционными заболеваниями, состоящих на диспансерном наблюдении на участке врача – терапевта2, человек (на конец отчетного месяца/года).</t>
  </si>
  <si>
    <t>Czr – число лиц репродуктивного возраста (18–49 лет), осмотренных с целью оценки репродуктивного здоровья, в отчетном периоде, человек (ОМС- профмероприятия)</t>
  </si>
  <si>
    <t>C – число пациентов с ЗНО, завершивших лечение, состоящих под диспансерным наблюдением и нуждающихся в комплексном посещении
в целях осуществления диспансерного наблюдения в отчетном периоде, человек (компонент 2)</t>
  </si>
  <si>
    <t>Федеральный проект «Борьба с онкологическими заболеваниями»</t>
  </si>
  <si>
    <t>_xD835_ИМТ – число взрослых (18 лет и более) пациентов, которым в отчетном периоде выполнена тромбэкстракция по поводу инфаркта мозга, человек</t>
  </si>
  <si>
    <t>_xD835_ИМв – число взрослых (18 лет и более) пациентов в отчетном периоде, проходивших лечение в стационарных условиях по поводу инфаркта мозга, человек</t>
  </si>
  <si>
    <t>Федеральный проект «Модернизация первичного звена здравоохранения Российской Федерации»</t>
  </si>
  <si>
    <t>Методика оценки удовлетворенности населения медицинской помощью и самооценки состояния здоровья населения</t>
  </si>
  <si>
    <t>Федеральный проект «Борьба с гепатитом С и минимизация рисков
распространения данного заболевания»</t>
  </si>
  <si>
    <t>1.5. "Охват скринингом на наличие антител к вирусному гепатиту С у граждан в возрасте 25 лет и старше"</t>
  </si>
  <si>
    <t>N-число лиц, в возрасте 25 лет и старше, которым в отчетном году проведены скрининговые исследования для определения суммарных антител к вирусу гепатита С, на 31 декабря отчетного года, чел.</t>
  </si>
  <si>
    <t>B - число респондентов, в ходе опроса выбравших ответы "По большей части удовлетворен" и "Абсолютно удовлетворен" на вопрос "Оцените, насколько в целом Вы удовлетворены медицинской помощью?" согласно вопроснику "Удовлетворенность населения медицинской помощью" за отчетный период (человек);</t>
  </si>
  <si>
    <t>C - общее число респондентов, ответивших на вопрос "Оцените, насколько в целом Вы удовлетворены медицинской помощью?" согласно вопроснику "Удовлетворенность населения медицинской помощью" за отчетный период (человек).</t>
  </si>
  <si>
    <t>Доля</t>
  </si>
  <si>
    <t xml:space="preserve">В 2025 г.-7,52 </t>
  </si>
  <si>
    <t>Сведения о пациентах с хроническим вирусным гепатитом С в условиях дневного стациона, которые обеспечены полным курсом противовирусной терапии (чел.)</t>
  </si>
  <si>
    <t>август (10,8)</t>
  </si>
  <si>
    <t>август (40,6)</t>
  </si>
  <si>
    <t>август (20,0)</t>
  </si>
  <si>
    <t>август (2,7)</t>
  </si>
  <si>
    <t>август (46,7)</t>
  </si>
  <si>
    <t>_xD835_ИМВ – число взрослых (18 лет и более) пациентов в отчетном периоде, проходивших лечение в стационарных условиях по поводу инфаркта миокарда, человек</t>
  </si>
  <si>
    <t>август (1,8)</t>
  </si>
  <si>
    <t>август (56,2)</t>
  </si>
  <si>
    <t>август (5)</t>
  </si>
  <si>
    <t>ОНМКУ – число взрослых (18 лет и более) пациентов в отчетном периоде, причиной смерти которых в стационарных условиях является острое нарушение мозгового кровообращения, чел.</t>
  </si>
  <si>
    <t>ОНМКВ – число взрослых (18 лет и более) пациентов в отчетном периоде, проходивших лечение в стационарных условиях по поводу острого нарушения мозгового кровообращения, чел. (Инцидент9-П15)</t>
  </si>
  <si>
    <t xml:space="preserve">В 2025 г. - 55,0  </t>
  </si>
  <si>
    <t>В 2025 г. - 16,2</t>
  </si>
  <si>
    <t>В 2025 г. - 32,0</t>
  </si>
  <si>
    <t>В 2025 г. - 4,0</t>
  </si>
  <si>
    <t>В 2025 г. - 70,0</t>
  </si>
  <si>
    <t>В 2025 г. - 14,3</t>
  </si>
  <si>
    <t>В 2025 г. - 6,5</t>
  </si>
  <si>
    <t>В 2025 г. - 2,2</t>
  </si>
  <si>
    <t>ИМУ – число взрослых (18 лет и более) пациентов в отчетном периоде, причиной смерти которых в стационарных условиях является инфаркт миокарда, человек</t>
  </si>
  <si>
    <t>август (6,5)</t>
  </si>
  <si>
    <t>В 2025 г. - 56,5</t>
  </si>
  <si>
    <t>В 2025 г. - 5,1</t>
  </si>
  <si>
    <t>1.1. «Охват граждан репродуктивного возраста (18–49 лет) диспансеризацией с целью оценки репродуктивного здоровья»</t>
  </si>
  <si>
    <t>август (14,32)</t>
  </si>
  <si>
    <t>F – число лиц, застрахованных по обязательному медицинскому страхованию, получивших медицинскую помощь по медицинской реабилитации на конец отчетного месяца в отчетном году, чел</t>
  </si>
  <si>
    <t>1.2. «Доля пациентов, обученных в школе для пациентов с сахарным диабетом от общего числа пациентов с сахарным диабетом 1 и 2 типов за отчетный год»</t>
  </si>
  <si>
    <t>август (3)</t>
  </si>
  <si>
    <t>сентябрь (40,6)</t>
  </si>
  <si>
    <t>Факты сентябрь</t>
  </si>
  <si>
    <t>сентябрь (52,5)</t>
  </si>
  <si>
    <t>сентябрь (56,0)</t>
  </si>
  <si>
    <t>Ns- среднегодовая численость населения, в возрасте 25 лет и старше, по данным Росстата, на 31 декабря отчетного года, чел. ( застрахованные лица по данным 8 формы)</t>
  </si>
  <si>
    <t>Плановые годовые значения</t>
  </si>
  <si>
    <t>Плановые значения периода</t>
  </si>
  <si>
    <t>Фактические значения (абс)</t>
  </si>
  <si>
    <t>Фактические значения (доля)</t>
  </si>
  <si>
    <r>
      <t>Числитель: Кчл – число лиц с хроническими неинфекционными заболеваниями, получивших в отчетном периоде медицинские услуги в рамках диспансерного наблюдения на участке врача – терапевта1, человек (нарастающим итогом с 1 января отчетного года по конец отчетного периода)</t>
    </r>
    <r>
      <rPr>
        <b/>
        <sz val="9"/>
        <color theme="1"/>
        <rFont val="Times New Roman"/>
        <family val="1"/>
        <charset val="204"/>
      </rPr>
      <t xml:space="preserve"> (ДН-Терапевт: УСОИ срок до 25 числа)</t>
    </r>
  </si>
  <si>
    <r>
      <t xml:space="preserve">Числитель: _xD835_Шк – число лиц в отчетном периоде с сахарным диабетом 1 или 2 типа, прошедших групповое терапевтическое обучение по структурированной программе для пациентов с сахарным диабетом, человек </t>
    </r>
    <r>
      <rPr>
        <b/>
        <sz val="9"/>
        <color theme="1"/>
        <rFont val="Times New Roman"/>
        <family val="1"/>
        <charset val="204"/>
      </rPr>
      <t>(Отчет экономисты-Школы для больн. сах.диабетом)</t>
    </r>
  </si>
  <si>
    <r>
      <t xml:space="preserve">Знаменатель: _xD835_СД – число лиц в отчетном периоде с сахарным диабетом 1 или 2 типа, человек Отчетным периодом является период с 1 января отчетного года по последнее число отчетного месяца включительно. </t>
    </r>
    <r>
      <rPr>
        <b/>
        <sz val="9"/>
        <color theme="1"/>
        <rFont val="Times New Roman"/>
        <family val="1"/>
        <charset val="204"/>
      </rPr>
      <t>(И9)</t>
    </r>
  </si>
  <si>
    <r>
      <t xml:space="preserve">Cozr – общее число лиц репродуктивного возраста (18–49 лет), подлежащих осмотрам с целью оценки репродуктивного здоровья, в отчетном году, чел. </t>
    </r>
    <r>
      <rPr>
        <b/>
        <sz val="9"/>
        <color theme="1"/>
        <rFont val="Times New Roman"/>
        <family val="1"/>
        <charset val="204"/>
      </rPr>
      <t xml:space="preserve">(8 форма экономисты) </t>
    </r>
  </si>
  <si>
    <r>
      <t xml:space="preserve">1.1. «Увеличено число лиц, получивших </t>
    </r>
    <r>
      <rPr>
        <b/>
        <u/>
        <sz val="9"/>
        <color theme="1"/>
        <rFont val="Times New Roman"/>
        <family val="1"/>
        <charset val="204"/>
      </rPr>
      <t>медицинскую помощь по медицинской
реабилитации</t>
    </r>
    <r>
      <rPr>
        <sz val="9"/>
        <color theme="1"/>
        <rFont val="Times New Roman"/>
        <family val="1"/>
        <charset val="204"/>
      </rPr>
      <t xml:space="preserve">» </t>
    </r>
  </si>
  <si>
    <r>
      <t xml:space="preserve">P – число лиц, застрахованных по обязательному медицинскому страхованию, получивших медицинскую помощь по медицинской реабилитации за период, </t>
    </r>
    <r>
      <rPr>
        <b/>
        <u/>
        <sz val="9"/>
        <color theme="1"/>
        <rFont val="Times New Roman"/>
        <family val="1"/>
        <charset val="204"/>
      </rPr>
      <t>аналогичный отчетному, в базовом году, чел</t>
    </r>
  </si>
  <si>
    <r>
      <t xml:space="preserve">B – число пациентов с ЗНО, завершивших лечение, прошедших в течение отчетного периода комплексное посещение с целью диспансерного наблюдения (в рамках третичной профилактики ЗНО), человек (компонент 1) </t>
    </r>
    <r>
      <rPr>
        <b/>
        <u/>
        <sz val="9"/>
        <color theme="1"/>
        <rFont val="Times New Roman"/>
        <family val="1"/>
        <charset val="204"/>
      </rPr>
      <t>(Отчет ОНКО 2025 ПД: УСОИ)</t>
    </r>
  </si>
  <si>
    <r>
      <t>1.2. «Больничная летальность от острого нарушения</t>
    </r>
    <r>
      <rPr>
        <u/>
        <sz val="9"/>
        <color theme="1"/>
        <rFont val="Times New Roman"/>
        <family val="1"/>
        <charset val="204"/>
      </rPr>
      <t xml:space="preserve"> </t>
    </r>
    <r>
      <rPr>
        <b/>
        <u/>
        <sz val="9"/>
        <color theme="1"/>
        <rFont val="Times New Roman"/>
        <family val="1"/>
        <charset val="204"/>
      </rPr>
      <t>мозгового кровообращения</t>
    </r>
    <r>
      <rPr>
        <u/>
        <sz val="9"/>
        <color theme="1"/>
        <rFont val="Times New Roman"/>
        <family val="1"/>
        <charset val="204"/>
      </rPr>
      <t>»</t>
    </r>
  </si>
  <si>
    <r>
      <t xml:space="preserve">1.5. «Больничная летальность от </t>
    </r>
    <r>
      <rPr>
        <b/>
        <u/>
        <sz val="9"/>
        <color theme="1"/>
        <rFont val="Times New Roman"/>
        <family val="1"/>
        <charset val="204"/>
      </rPr>
      <t>инфаркта миокарда</t>
    </r>
    <r>
      <rPr>
        <u/>
        <sz val="9"/>
        <color theme="1"/>
        <rFont val="Times New Roman"/>
        <family val="1"/>
        <charset val="204"/>
      </rPr>
      <t>»</t>
    </r>
  </si>
  <si>
    <r>
      <t>1.2. Доля пациентов с хроническим вирусным гепатитом С, данные о которых внесены в Федеральный регистр вирусных гепатитов, обеспеченных лекарственными препаратами, в условиях</t>
    </r>
    <r>
      <rPr>
        <b/>
        <u/>
        <sz val="9"/>
        <color theme="1"/>
        <rFont val="Times New Roman"/>
        <family val="1"/>
        <charset val="204"/>
      </rPr>
      <t xml:space="preserve"> дневного стационара </t>
    </r>
    <r>
      <rPr>
        <sz val="9"/>
        <color theme="1"/>
        <rFont val="Times New Roman"/>
        <family val="1"/>
        <charset val="204"/>
      </rPr>
      <t>в рамках обязательного медицинского страхования, от общего числа пациентов с хроническим вирусным гепатитом С, состоящих под диспансерным наблюдением</t>
    </r>
  </si>
  <si>
    <r>
      <t>Числитель:</t>
    </r>
    <r>
      <rPr>
        <b/>
        <u/>
        <sz val="9"/>
        <color theme="1"/>
        <rFont val="Times New Roman"/>
        <family val="1"/>
        <charset val="204"/>
      </rPr>
      <t xml:space="preserve"> Клднст</t>
    </r>
    <r>
      <rPr>
        <sz val="9"/>
        <color theme="1"/>
        <rFont val="Times New Roman"/>
        <family val="1"/>
        <charset val="204"/>
      </rPr>
      <t>-количество пациентов с хроническим вирусным гепатитом С, данные о которых внесены в ФРВГ, завершивших полный курс лечения противовирусными препаратми прямого действия, в условиях дневного стационара в рамках ОМС, на 31 декабря отчетного года.</t>
    </r>
  </si>
  <si>
    <r>
      <t xml:space="preserve">Знаменатель: </t>
    </r>
    <r>
      <rPr>
        <b/>
        <u/>
        <sz val="9"/>
        <color theme="1"/>
        <rFont val="Times New Roman"/>
        <family val="1"/>
        <charset val="204"/>
      </rPr>
      <t>Кri</t>
    </r>
    <r>
      <rPr>
        <sz val="9"/>
        <color theme="1"/>
        <rFont val="Times New Roman"/>
        <family val="1"/>
        <charset val="204"/>
      </rPr>
      <t xml:space="preserve"> - количество пациентов с хроническим вирусным гепатитом С, находящихся под диспансерным наблюдением по данным ФРВГ, на 31 декабря года, предшествующего отчетном году, чел. </t>
    </r>
    <r>
      <rPr>
        <b/>
        <u/>
        <sz val="9"/>
        <color theme="1"/>
        <rFont val="Times New Roman"/>
        <family val="1"/>
        <charset val="204"/>
      </rPr>
      <t>Кnew</t>
    </r>
    <r>
      <rPr>
        <sz val="9"/>
        <color theme="1"/>
        <rFont val="Times New Roman"/>
        <family val="1"/>
        <charset val="204"/>
      </rPr>
      <t>- количество пациентов с хроническим вирусным гепатитом С, взятых под диспансерное наблюдение в отчетном году по данным ФРВГ, на 31 декабря отчетного года, чел.</t>
    </r>
  </si>
  <si>
    <r>
      <t xml:space="preserve">Скрининговые исследования на антитела к гепатиту С (определение суммарных антител классов М и G к вирусу гепатита С в крови) в рамках проведения </t>
    </r>
    <r>
      <rPr>
        <u/>
        <sz val="9"/>
        <color theme="1"/>
        <rFont val="Times New Roman"/>
        <family val="1"/>
        <charset val="204"/>
      </rPr>
      <t>профилактического медицинского осмотра</t>
    </r>
  </si>
  <si>
    <t>1.2. Пациенты с хроническим вирусным гепатитом С в условиях дневного стационара обеспечены послным курсом противовирусной терапии</t>
  </si>
  <si>
    <t>Мероприятия (результаты) регионального проекта</t>
  </si>
  <si>
    <t>В 2025 г. - 340</t>
  </si>
  <si>
    <t>1.5. Проведены скрининговые исследования на антитела гепатиту С граждан в возрасте 25 лет и старше один раз в 10 лет путем определения суммарных антител к вирусу гепатита С</t>
  </si>
  <si>
    <t>В 2025 г. -84 826</t>
  </si>
  <si>
    <t>1.1. «Доля лиц с хроническими неинфекционными заболеваниями, состоящих на диспансерном наблюдении на участке врача - терапевта, получивших в отчетном периоде медицинские услуги в рамках диспансерного наблюдения, от всех пациентов с хроническими неинфекционными заболеваниями, состоящих на диспансерном наблюдении на участке врача - терапевта»</t>
  </si>
  <si>
    <t>сентябрь (45,3)</t>
  </si>
  <si>
    <t>сентябрь (22,0)</t>
  </si>
  <si>
    <t>сентябрь (3,0)</t>
  </si>
  <si>
    <r>
      <t>1.4. «Больничная летальность от острого нарушения</t>
    </r>
    <r>
      <rPr>
        <u/>
        <sz val="9"/>
        <color theme="1"/>
        <rFont val="Times New Roman"/>
        <family val="1"/>
        <charset val="204"/>
      </rPr>
      <t xml:space="preserve"> </t>
    </r>
    <r>
      <rPr>
        <b/>
        <u/>
        <sz val="9"/>
        <color theme="1"/>
        <rFont val="Times New Roman"/>
        <family val="1"/>
        <charset val="204"/>
      </rPr>
      <t>мозгового кровообращения</t>
    </r>
    <r>
      <rPr>
        <u/>
        <sz val="9"/>
        <color theme="1"/>
        <rFont val="Times New Roman"/>
        <family val="1"/>
        <charset val="204"/>
      </rPr>
      <t>»</t>
    </r>
  </si>
  <si>
    <t>сентябрь  (14,31)</t>
  </si>
  <si>
    <t>сентябрь (6,5)</t>
  </si>
  <si>
    <t>1.3. «Доля пациентов с инфарктом мозга, которым выполнена тромбэкстракция, от
всех пациентов с инфарктом мозга, выбывших из стационара»</t>
  </si>
  <si>
    <t>сентябрь  (2,0)</t>
  </si>
  <si>
    <t>сентябрь  (3,5)</t>
  </si>
  <si>
    <t>сентябрь (12,2)</t>
  </si>
  <si>
    <r>
      <t xml:space="preserve">B – число пациентов с ЗНО, завершивших лечение, прошедших в течение отчетного периода комплексное посещение с целью диспансерного наблюдения (в рамках третичной профилактики ЗНО), человек (компонент1) </t>
    </r>
    <r>
      <rPr>
        <b/>
        <u/>
        <sz val="9"/>
        <color theme="1"/>
        <rFont val="Times New Roman"/>
        <family val="1"/>
        <charset val="204"/>
      </rPr>
      <t>(Отчет ОНКО 2025 ПД: УСОИ)</t>
    </r>
  </si>
  <si>
    <t>_xD835_ИМВ – число взрослых (18 лет и более) пациентов в отчетном периоде, проходивших лечение в стационарных условиях по поводу инфаркта миокарда, человек (И9-П9)</t>
  </si>
  <si>
    <t>1.4. "Охват скринингом на наличие антител к вирусному гепатиту С у граждан в возрасте 25 лет и старше"</t>
  </si>
  <si>
    <t>сентябрь (5,5)</t>
  </si>
  <si>
    <t xml:space="preserve">Сведения о пациентах с хроническим вирусным гепатитом С в условиях дневного стациона, которые обеспечены полным курсом противовирусной терапии (чел.) </t>
  </si>
  <si>
    <r>
      <t xml:space="preserve">Скрининговые исследования на антитела к гепатиту С (определение суммарных антител классов М и G к вирусу гепатита С в крови) в рамках проведения </t>
    </r>
    <r>
      <rPr>
        <u/>
        <sz val="9"/>
        <color theme="1"/>
        <rFont val="Times New Roman"/>
        <family val="1"/>
        <charset val="204"/>
      </rPr>
      <t>профилактического медицинского осмотра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(из письма Минздрава)</t>
    </r>
  </si>
  <si>
    <t>октябрь (58,3)</t>
  </si>
  <si>
    <t>октябрь (56,2)</t>
  </si>
  <si>
    <t>В 2025 г. - 347</t>
  </si>
  <si>
    <t>по году брать</t>
  </si>
  <si>
    <t>предворительный</t>
  </si>
  <si>
    <t>Лена 16.12 прислала в Телеге</t>
  </si>
  <si>
    <t>Плановые годовые значения 2025</t>
  </si>
  <si>
    <t>Плановые годовые значения 2026</t>
  </si>
  <si>
    <t>Готов</t>
  </si>
  <si>
    <t>Плановые значения периода 2026</t>
  </si>
  <si>
    <t>Федеральный проект «Борьба с сердечно-сосудистыми заболеваниями»</t>
  </si>
  <si>
    <t>N-число лиц, в возрасте 25 лет и старше, которым в отчетном периоде проведены скрининговые исследования для определения суммарных антител к вирусу гепатита С, на последний календарный день отчетного месяца, человек</t>
  </si>
  <si>
    <t>В 2026 г. - 57,0 февраль 2026 г. (9,5)</t>
  </si>
  <si>
    <t>В 2026 г.-19,6  февраль 2026 г. (3,3)</t>
  </si>
  <si>
    <t>В 2026 г. - 35,0 февраль 2026 г. (3,2)</t>
  </si>
  <si>
    <t>В 2026 г. - 8,2 февраль 2026 г. (0,7)</t>
  </si>
  <si>
    <t>В 2026 г.-73,0 март 2026 г. (16,5)</t>
  </si>
  <si>
    <t>Отклонение +/-</t>
  </si>
  <si>
    <t>В 2026 г.-14,3 февраль 2026 г. (14,3)</t>
  </si>
  <si>
    <t>В 2026 г.-6,5 февраль 2026 г. (6,5)</t>
  </si>
  <si>
    <t>В 2026 г. -2,7 февраль 2026 г. (2,2)</t>
  </si>
  <si>
    <t>В 2026 г. - 57,2 март 2026 г. (52,9)</t>
  </si>
  <si>
    <t>Плановые годовые/периода значения 2026</t>
  </si>
  <si>
    <t>2</t>
  </si>
  <si>
    <r>
      <t>1.2. Доля пациентов с хроническим вирусным гепатитом С, данные о которых внесены в Федеральный регистр вирусных гепатитов, обеспеченных лекарственными препаратами, в условиях</t>
    </r>
    <r>
      <rPr>
        <b/>
        <u/>
        <sz val="11"/>
        <color theme="1"/>
        <rFont val="Times New Roman"/>
        <family val="1"/>
        <charset val="204"/>
      </rPr>
      <t xml:space="preserve"> дневного стационара </t>
    </r>
    <r>
      <rPr>
        <sz val="11"/>
        <color theme="1"/>
        <rFont val="Times New Roman"/>
        <family val="1"/>
        <charset val="204"/>
      </rPr>
      <t>в рамках обязательного медицинского страхования, от общего числа пациентов с хроническим вирусным гепатитом С, состоящих под диспансерным наблюдением</t>
    </r>
  </si>
  <si>
    <r>
      <t>Числитель:</t>
    </r>
    <r>
      <rPr>
        <b/>
        <u/>
        <sz val="11"/>
        <color theme="1"/>
        <rFont val="Times New Roman"/>
        <family val="1"/>
        <charset val="204"/>
      </rPr>
      <t xml:space="preserve"> Клднст</t>
    </r>
    <r>
      <rPr>
        <sz val="11"/>
        <color theme="1"/>
        <rFont val="Times New Roman"/>
        <family val="1"/>
        <charset val="204"/>
      </rPr>
      <t>-количество пациентов с хроническим вирусным гепатитом С, данные о которых внесены в ФРВГ, завершивших полный курс лечения противовирусными препаратми прямого действия, в условиях дневного стационара в рамках ОМС, на 31 декабря отчетного года.</t>
    </r>
  </si>
  <si>
    <r>
      <t xml:space="preserve">Знаменатель: </t>
    </r>
    <r>
      <rPr>
        <b/>
        <u/>
        <sz val="11"/>
        <color theme="1"/>
        <rFont val="Times New Roman"/>
        <family val="1"/>
        <charset val="204"/>
      </rPr>
      <t>Кri</t>
    </r>
    <r>
      <rPr>
        <u/>
        <sz val="11"/>
        <color theme="1"/>
        <rFont val="Times New Roman"/>
        <family val="1"/>
        <charset val="204"/>
      </rPr>
      <t xml:space="preserve"> - количество пациентов с хроническим вирусным гепатитом С, находящихся под диспансерным наблюдением по данным ФРВГ, на 31 декабря года, предшествующего отчетном году, чел</t>
    </r>
    <r>
      <rPr>
        <sz val="11"/>
        <color theme="1"/>
        <rFont val="Times New Roman"/>
        <family val="1"/>
        <charset val="204"/>
      </rPr>
      <t xml:space="preserve">.       </t>
    </r>
    <r>
      <rPr>
        <b/>
        <u/>
        <sz val="11"/>
        <color theme="1"/>
        <rFont val="Times New Roman"/>
        <family val="1"/>
        <charset val="204"/>
      </rPr>
      <t>Кnew</t>
    </r>
    <r>
      <rPr>
        <sz val="11"/>
        <color theme="1"/>
        <rFont val="Times New Roman"/>
        <family val="1"/>
        <charset val="204"/>
      </rPr>
      <t>- количество пациентов с хроническим вирусным гепатитом С, взятых под диспансерное наблюдение в отчетном году по данным ФРВГ, на 31 декабря отчетного года, чел.</t>
    </r>
  </si>
  <si>
    <r>
      <t xml:space="preserve">Скрининговые исследования на антитела к гепатиту С (определение суммарных антител классов М и G к вирусу гепатита С в крови) в рамках проведения </t>
    </r>
    <r>
      <rPr>
        <u/>
        <sz val="11"/>
        <color theme="1"/>
        <rFont val="Times New Roman"/>
        <family val="1"/>
        <charset val="204"/>
      </rPr>
      <t>профилактического медицинского осмотра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(из письма Минздрава)</t>
    </r>
  </si>
  <si>
    <r>
      <t xml:space="preserve">Информация за январь / март 2026 г. </t>
    </r>
    <r>
      <rPr>
        <b/>
        <u/>
        <sz val="14"/>
        <color theme="1"/>
        <rFont val="Times New Roman"/>
        <family val="1"/>
        <charset val="204"/>
      </rPr>
      <t>о выполненных показателях</t>
    </r>
    <r>
      <rPr>
        <b/>
        <sz val="14"/>
        <color theme="1"/>
        <rFont val="Times New Roman"/>
        <family val="1"/>
        <charset val="204"/>
      </rPr>
      <t xml:space="preserve"> федеральных (региональных) национальных проектов, в части своей компетенции</t>
    </r>
  </si>
  <si>
    <r>
      <t xml:space="preserve">Числитель: _xD835_Шк – число лиц в отчетном периоде с сахарным диабетом 1 или 2 типа, прошедших групповое терапевтическое обучение по структурированной программе для пациентов с сахарным диабетом, человек </t>
    </r>
    <r>
      <rPr>
        <b/>
        <sz val="11"/>
        <color theme="1"/>
        <rFont val="Times New Roman"/>
        <family val="1"/>
        <charset val="204"/>
      </rPr>
      <t>(Отчет экономисты-Школы для больн. сах.диабетом)</t>
    </r>
  </si>
  <si>
    <r>
      <t xml:space="preserve">Cozr – общее число лиц репродуктивного возраста (18–49 лет), подлежащих осмотрам с целью оценки репродуктивного здоровья, в отчетном году, чел. </t>
    </r>
    <r>
      <rPr>
        <b/>
        <sz val="11"/>
        <color theme="1"/>
        <rFont val="Times New Roman"/>
        <family val="1"/>
        <charset val="204"/>
      </rPr>
      <t xml:space="preserve">(8 форма на 01.01.2025) в апреле новая </t>
    </r>
  </si>
  <si>
    <r>
      <t>1.4. «Больничная летальность от</t>
    </r>
    <r>
      <rPr>
        <b/>
        <u/>
        <sz val="11"/>
        <color theme="1"/>
        <rFont val="Times New Roman"/>
        <family val="1"/>
        <charset val="204"/>
      </rPr>
      <t xml:space="preserve"> острого нарушения мозгового кровообращения</t>
    </r>
    <r>
      <rPr>
        <u/>
        <sz val="11"/>
        <color theme="1"/>
        <rFont val="Times New Roman"/>
        <family val="1"/>
        <charset val="204"/>
      </rPr>
      <t>»</t>
    </r>
  </si>
  <si>
    <t>Знаменатель: _xD835_СД – число лиц в отчетном периоде с сахарным диабетом 1 или 2 типа, человек Отчетным периодом является период с 1 января отчетного года по последнее число отчетного месяца включительно. (Инцидент9)</t>
  </si>
  <si>
    <r>
      <t>Числитель: Кчл – число лиц с хроническими неинфекционными заболеваниями, получивших в отчетном периоде медицинские услуги в рамках диспансерного наблюдения на участке врача – терапевта1, человек (нарастающим итогом с 1 января отчетного года по конец отчетного периода)</t>
    </r>
    <r>
      <rPr>
        <b/>
        <sz val="11"/>
        <color theme="1"/>
        <rFont val="Times New Roman"/>
        <family val="1"/>
        <charset val="204"/>
      </rPr>
      <t xml:space="preserve"> (ДН-Терапевт: УСОИ срок до 25 числа)</t>
    </r>
  </si>
  <si>
    <r>
      <t xml:space="preserve">1.1. «Увеличено число лиц, получивших </t>
    </r>
    <r>
      <rPr>
        <b/>
        <u/>
        <sz val="11"/>
        <color theme="1"/>
        <rFont val="Times New Roman"/>
        <family val="1"/>
        <charset val="204"/>
      </rPr>
      <t>медицинскую помощь по медицинской
реабилитации</t>
    </r>
    <r>
      <rPr>
        <sz val="11"/>
        <color theme="1"/>
        <rFont val="Times New Roman"/>
        <family val="1"/>
        <charset val="204"/>
      </rPr>
      <t xml:space="preserve">» </t>
    </r>
  </si>
  <si>
    <r>
      <t xml:space="preserve">P – число лиц, застрахованных по обязательному медицинскому страхованию, получивших медицинскую помощь по медицинской реабилитации за период, </t>
    </r>
    <r>
      <rPr>
        <b/>
        <u/>
        <sz val="11"/>
        <color theme="1"/>
        <rFont val="Times New Roman"/>
        <family val="1"/>
        <charset val="204"/>
      </rPr>
      <t>аналогичный отчетному, в базовом году, чел</t>
    </r>
  </si>
  <si>
    <r>
      <t xml:space="preserve">B – число пациентов с ЗНО, завершивших лечение, прошедших в течение отчетного периода комплексное посещение с целью диспансерного наблюдения (в рамках третичной профилактики ЗНО), человек (компонент1) </t>
    </r>
    <r>
      <rPr>
        <b/>
        <u/>
        <sz val="11"/>
        <color theme="1"/>
        <rFont val="Times New Roman"/>
        <family val="1"/>
        <charset val="204"/>
      </rPr>
      <t xml:space="preserve">(Отчет ОНКО 2025 ПД: УСОИ) </t>
    </r>
  </si>
  <si>
    <r>
      <t xml:space="preserve">1.5. «Больничная летальность от </t>
    </r>
    <r>
      <rPr>
        <b/>
        <u/>
        <sz val="11"/>
        <color theme="1"/>
        <rFont val="Times New Roman"/>
        <family val="1"/>
        <charset val="204"/>
      </rPr>
      <t>инфаркта миокарда</t>
    </r>
    <r>
      <rPr>
        <u/>
        <sz val="11"/>
        <color theme="1"/>
        <rFont val="Times New Roman"/>
        <family val="1"/>
        <charset val="204"/>
      </rPr>
      <t>»</t>
    </r>
  </si>
  <si>
    <r>
      <t xml:space="preserve">1.3. «Доля пациентов с инфарктом мозга, которым выполнена тромбэкстракция, от
всех пациентов с инфарктом мозга, выбывших из стационара»( </t>
    </r>
    <r>
      <rPr>
        <b/>
        <sz val="11"/>
        <color theme="1"/>
        <rFont val="Times New Roman"/>
        <family val="1"/>
        <charset val="204"/>
      </rPr>
      <t>И9-П17</t>
    </r>
    <r>
      <rPr>
        <sz val="11"/>
        <color theme="1"/>
        <rFont val="Times New Roman"/>
        <family val="1"/>
        <charset val="204"/>
      </rPr>
      <t>)</t>
    </r>
  </si>
  <si>
    <r>
      <t xml:space="preserve">Информация за январь / март 2026 г. </t>
    </r>
    <r>
      <rPr>
        <b/>
        <u/>
        <sz val="14"/>
        <color theme="1"/>
        <rFont val="Times New Roman"/>
        <family val="1"/>
        <charset val="204"/>
      </rPr>
      <t>о невыполненных показателях</t>
    </r>
    <r>
      <rPr>
        <b/>
        <sz val="14"/>
        <color theme="1"/>
        <rFont val="Times New Roman"/>
        <family val="1"/>
        <charset val="204"/>
      </rPr>
      <t xml:space="preserve"> федеральных (региональных) национальных проектов, в части своей компетенции</t>
    </r>
  </si>
  <si>
    <t>Информация за февраль 2026 г. о показателях Федерального проекта «Борьба с гепатитом С и минимизация рисков распространения данного заболевания» в части нашей компетенции</t>
  </si>
  <si>
    <t>В 2026 г. - 752 февраль 2026 г. -125 чел.</t>
  </si>
  <si>
    <r>
      <t xml:space="preserve">В 2026 г. - </t>
    </r>
    <r>
      <rPr>
        <b/>
        <u/>
        <sz val="11"/>
        <color theme="1"/>
        <rFont val="Times New Roman"/>
        <family val="1"/>
        <charset val="204"/>
      </rPr>
      <t>16,1 февраль 2026 г. (0,00)%</t>
    </r>
  </si>
  <si>
    <t>В 2026 г. - 7,52 февраль 2026 г. (1,00)%</t>
  </si>
  <si>
    <t>В 2026 г. - 84 826 февраль 2026 г. (11281) чел.</t>
  </si>
  <si>
    <t>Примечание</t>
  </si>
  <si>
    <t>выполнен</t>
  </si>
  <si>
    <t>не выполнен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</si>
</sst>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24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theme="1" tint="4.9989318521683403E-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5" borderId="29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>
      <alignment horizontal="center" vertical="center"/>
    </xf>
    <xf numFmtId="3" fontId="11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49" fontId="12" fillId="2" borderId="26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3" fontId="11" fillId="2" borderId="12" xfId="0" applyNumberFormat="1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3" fontId="11" fillId="2" borderId="29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vertical="center" wrapText="1"/>
    </xf>
    <xf numFmtId="0" fontId="11" fillId="2" borderId="48" xfId="0" applyFont="1" applyFill="1" applyBorder="1" applyAlignment="1">
      <alignment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 wrapText="1"/>
    </xf>
    <xf numFmtId="164" fontId="11" fillId="2" borderId="49" xfId="0" applyNumberFormat="1" applyFont="1" applyFill="1" applyBorder="1" applyAlignment="1">
      <alignment horizontal="center" vertical="center"/>
    </xf>
    <xf numFmtId="164" fontId="11" fillId="2" borderId="50" xfId="0" applyNumberFormat="1" applyFont="1" applyFill="1" applyBorder="1" applyAlignment="1">
      <alignment horizontal="center" vertical="center"/>
    </xf>
    <xf numFmtId="3" fontId="11" fillId="2" borderId="49" xfId="0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15" fillId="2" borderId="1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vertical="center" wrapText="1"/>
    </xf>
    <xf numFmtId="0" fontId="18" fillId="0" borderId="51" xfId="0" applyFont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3" fontId="5" fillId="2" borderId="29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30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5" borderId="29" xfId="0" applyNumberFormat="1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5" fillId="5" borderId="29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3" fontId="11" fillId="2" borderId="29" xfId="0" applyNumberFormat="1" applyFont="1" applyFill="1" applyBorder="1" applyAlignment="1">
      <alignment horizontal="center" vertical="center"/>
    </xf>
    <xf numFmtId="3" fontId="11" fillId="2" borderId="13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2" fontId="12" fillId="2" borderId="7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164" fontId="11" fillId="7" borderId="6" xfId="0" applyNumberFormat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64" fontId="11" fillId="7" borderId="10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3" fontId="11" fillId="2" borderId="29" xfId="0" applyNumberFormat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center" vertical="center" wrapText="1"/>
    </xf>
    <xf numFmtId="164" fontId="23" fillId="2" borderId="6" xfId="0" applyNumberFormat="1" applyFont="1" applyFill="1" applyBorder="1" applyAlignment="1">
      <alignment horizontal="center"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164" fontId="23" fillId="2" borderId="10" xfId="0" applyNumberFormat="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64" fontId="22" fillId="2" borderId="7" xfId="0" applyNumberFormat="1" applyFont="1" applyFill="1" applyBorder="1" applyAlignment="1">
      <alignment horizontal="center" vertical="center" wrapText="1"/>
    </xf>
    <xf numFmtId="164" fontId="22" fillId="2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11" fillId="7" borderId="6" xfId="0" applyNumberFormat="1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>
      <alignment horizontal="center" vertical="center"/>
    </xf>
    <xf numFmtId="164" fontId="11" fillId="7" borderId="10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22" fillId="2" borderId="6" xfId="0" applyNumberFormat="1" applyFont="1" applyFill="1" applyBorder="1" applyAlignment="1">
      <alignment horizontal="center" vertical="center" wrapText="1"/>
    </xf>
    <xf numFmtId="164" fontId="22" fillId="2" borderId="10" xfId="0" applyNumberFormat="1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164" fontId="11" fillId="2" borderId="40" xfId="0" applyNumberFormat="1" applyFont="1" applyFill="1" applyBorder="1" applyAlignment="1">
      <alignment horizontal="center" vertical="center"/>
    </xf>
    <xf numFmtId="164" fontId="11" fillId="2" borderId="36" xfId="0" applyNumberFormat="1" applyFont="1" applyFill="1" applyBorder="1" applyAlignment="1">
      <alignment horizontal="center" vertical="center"/>
    </xf>
    <xf numFmtId="164" fontId="11" fillId="2" borderId="42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pane ySplit="1" topLeftCell="A2" activePane="bottomLeft" state="frozen"/>
      <selection pane="bottomLeft" activeCell="G8" sqref="G8:G10"/>
    </sheetView>
  </sheetViews>
  <sheetFormatPr defaultRowHeight="12"/>
  <cols>
    <col min="1" max="1" width="4.5703125" style="2" customWidth="1"/>
    <col min="2" max="2" width="24.28515625" style="2" customWidth="1"/>
    <col min="3" max="3" width="30.85546875" style="2" customWidth="1"/>
    <col min="4" max="4" width="55.85546875" style="2" customWidth="1"/>
    <col min="5" max="6" width="15.7109375" style="2" customWidth="1"/>
    <col min="7" max="7" width="16.85546875" style="2" customWidth="1"/>
    <col min="8" max="8" width="17.42578125" style="2" customWidth="1"/>
    <col min="9" max="9" width="9.85546875" style="2" hidden="1" customWidth="1"/>
    <col min="10" max="10" width="18.28515625" style="2" hidden="1" customWidth="1"/>
    <col min="11" max="16384" width="9.140625" style="2"/>
  </cols>
  <sheetData>
    <row r="1" spans="1:10" ht="24.75" thickBot="1">
      <c r="A1" s="33" t="s">
        <v>2</v>
      </c>
      <c r="B1" s="34" t="s">
        <v>3</v>
      </c>
      <c r="C1" s="34" t="s">
        <v>0</v>
      </c>
      <c r="D1" s="34" t="s">
        <v>1</v>
      </c>
      <c r="E1" s="34" t="s">
        <v>61</v>
      </c>
      <c r="F1" s="34" t="s">
        <v>62</v>
      </c>
      <c r="G1" s="34" t="s">
        <v>64</v>
      </c>
      <c r="H1" s="35" t="s">
        <v>63</v>
      </c>
      <c r="I1" s="30" t="s">
        <v>25</v>
      </c>
      <c r="J1" s="1" t="s">
        <v>57</v>
      </c>
    </row>
    <row r="2" spans="1:10" ht="65.25" customHeight="1">
      <c r="A2" s="127">
        <v>1</v>
      </c>
      <c r="B2" s="129" t="s">
        <v>4</v>
      </c>
      <c r="C2" s="131" t="s">
        <v>5</v>
      </c>
      <c r="D2" s="39" t="s">
        <v>65</v>
      </c>
      <c r="E2" s="133" t="s">
        <v>39</v>
      </c>
      <c r="F2" s="135" t="s">
        <v>29</v>
      </c>
      <c r="G2" s="115">
        <f>H2/H3*100</f>
        <v>30.832942626532557</v>
      </c>
      <c r="H2" s="38">
        <v>232144</v>
      </c>
      <c r="I2" s="117" t="e">
        <f>#REF!/J3*100</f>
        <v>#REF!</v>
      </c>
      <c r="J2" s="3" t="s">
        <v>56</v>
      </c>
    </row>
    <row r="3" spans="1:10" ht="70.5" customHeight="1" thickBot="1">
      <c r="A3" s="128"/>
      <c r="B3" s="130"/>
      <c r="C3" s="132"/>
      <c r="D3" s="5" t="s">
        <v>12</v>
      </c>
      <c r="E3" s="134"/>
      <c r="F3" s="136"/>
      <c r="G3" s="116"/>
      <c r="H3" s="6">
        <v>752909</v>
      </c>
      <c r="I3" s="118"/>
      <c r="J3" s="7">
        <v>752909</v>
      </c>
    </row>
    <row r="4" spans="1:10" ht="54" customHeight="1">
      <c r="A4" s="119">
        <v>2</v>
      </c>
      <c r="B4" s="121" t="s">
        <v>6</v>
      </c>
      <c r="C4" s="123" t="s">
        <v>54</v>
      </c>
      <c r="D4" s="43" t="s">
        <v>66</v>
      </c>
      <c r="E4" s="125" t="s">
        <v>40</v>
      </c>
      <c r="F4" s="146" t="s">
        <v>28</v>
      </c>
      <c r="G4" s="137">
        <f>H4/H5*100</f>
        <v>9.1242556326355206</v>
      </c>
      <c r="H4" s="38">
        <v>5945</v>
      </c>
      <c r="I4" s="139" t="e">
        <f>#REF!/J5*100</f>
        <v>#REF!</v>
      </c>
      <c r="J4" s="8" t="s">
        <v>28</v>
      </c>
    </row>
    <row r="5" spans="1:10" ht="36.75" thickBot="1">
      <c r="A5" s="120"/>
      <c r="B5" s="122"/>
      <c r="C5" s="124"/>
      <c r="D5" s="10" t="s">
        <v>67</v>
      </c>
      <c r="E5" s="126"/>
      <c r="F5" s="147"/>
      <c r="G5" s="138"/>
      <c r="H5" s="6">
        <v>65156</v>
      </c>
      <c r="I5" s="140"/>
      <c r="J5" s="7">
        <v>65156</v>
      </c>
    </row>
    <row r="6" spans="1:10" ht="44.25" customHeight="1">
      <c r="A6" s="141">
        <v>3</v>
      </c>
      <c r="B6" s="143" t="s">
        <v>7</v>
      </c>
      <c r="C6" s="144" t="s">
        <v>51</v>
      </c>
      <c r="D6" s="40" t="s">
        <v>13</v>
      </c>
      <c r="E6" s="125" t="s">
        <v>41</v>
      </c>
      <c r="F6" s="146" t="s">
        <v>30</v>
      </c>
      <c r="G6" s="137">
        <f>H6/H7*100</f>
        <v>18.262624194397979</v>
      </c>
      <c r="H6" s="37">
        <v>110599</v>
      </c>
      <c r="I6" s="139" t="e">
        <f>#REF!/J7*100</f>
        <v>#REF!</v>
      </c>
      <c r="J6" s="8" t="s">
        <v>30</v>
      </c>
    </row>
    <row r="7" spans="1:10" ht="51" customHeight="1" thickBot="1">
      <c r="A7" s="142"/>
      <c r="B7" s="130"/>
      <c r="C7" s="145"/>
      <c r="D7" s="5" t="s">
        <v>68</v>
      </c>
      <c r="E7" s="126"/>
      <c r="F7" s="147"/>
      <c r="G7" s="138"/>
      <c r="H7" s="13">
        <v>605603</v>
      </c>
      <c r="I7" s="140"/>
      <c r="J7" s="14">
        <v>605603</v>
      </c>
    </row>
    <row r="8" spans="1:10" ht="15" customHeight="1">
      <c r="A8" s="148">
        <v>4</v>
      </c>
      <c r="B8" s="129" t="s">
        <v>8</v>
      </c>
      <c r="C8" s="131" t="s">
        <v>69</v>
      </c>
      <c r="D8" s="152" t="s">
        <v>53</v>
      </c>
      <c r="E8" s="154" t="s">
        <v>42</v>
      </c>
      <c r="F8" s="176" t="s">
        <v>31</v>
      </c>
      <c r="G8" s="220">
        <f>(H8-H10)/H10*100</f>
        <v>3.2953529937444146</v>
      </c>
      <c r="H8" s="179">
        <f>3169+3482+2596</f>
        <v>9247</v>
      </c>
      <c r="I8" s="168">
        <f>(J9-J10)/J10*100</f>
        <v>3.2953529937444146</v>
      </c>
      <c r="J8" s="3" t="s">
        <v>31</v>
      </c>
    </row>
    <row r="9" spans="1:10" ht="49.5" customHeight="1">
      <c r="A9" s="149"/>
      <c r="B9" s="150"/>
      <c r="C9" s="151"/>
      <c r="D9" s="153"/>
      <c r="E9" s="155"/>
      <c r="F9" s="177"/>
      <c r="G9" s="221"/>
      <c r="H9" s="180"/>
      <c r="I9" s="169"/>
      <c r="J9" s="12">
        <f>3169+3482+2596</f>
        <v>9247</v>
      </c>
    </row>
    <row r="10" spans="1:10" ht="71.25" customHeight="1" thickBot="1">
      <c r="A10" s="149"/>
      <c r="B10" s="150"/>
      <c r="C10" s="151"/>
      <c r="D10" s="15" t="s">
        <v>70</v>
      </c>
      <c r="E10" s="155"/>
      <c r="F10" s="178"/>
      <c r="G10" s="221"/>
      <c r="H10" s="9">
        <f>3000+2834+3118</f>
        <v>8952</v>
      </c>
      <c r="I10" s="169"/>
      <c r="J10" s="4">
        <f>3000+2834+3118</f>
        <v>8952</v>
      </c>
    </row>
    <row r="11" spans="1:10" s="16" customFormat="1" ht="18" customHeight="1">
      <c r="A11" s="148">
        <v>5</v>
      </c>
      <c r="B11" s="129" t="s">
        <v>15</v>
      </c>
      <c r="C11" s="131" t="s">
        <v>9</v>
      </c>
      <c r="D11" s="156" t="s">
        <v>71</v>
      </c>
      <c r="E11" s="158" t="s">
        <v>43</v>
      </c>
      <c r="F11" s="161" t="s">
        <v>58</v>
      </c>
      <c r="G11" s="170">
        <f>H11/H13*100</f>
        <v>52.856411568978757</v>
      </c>
      <c r="H11" s="181">
        <v>20651</v>
      </c>
      <c r="I11" s="173">
        <f>J12/J13*100</f>
        <v>50.228156598392538</v>
      </c>
      <c r="J11" s="3" t="s">
        <v>32</v>
      </c>
    </row>
    <row r="12" spans="1:10" s="16" customFormat="1" ht="44.25" customHeight="1">
      <c r="A12" s="149"/>
      <c r="B12" s="150"/>
      <c r="C12" s="151"/>
      <c r="D12" s="157"/>
      <c r="E12" s="159"/>
      <c r="F12" s="162"/>
      <c r="G12" s="171"/>
      <c r="H12" s="182"/>
      <c r="I12" s="174"/>
      <c r="J12" s="17">
        <v>19373</v>
      </c>
    </row>
    <row r="13" spans="1:10" s="16" customFormat="1" ht="62.25" customHeight="1" thickBot="1">
      <c r="A13" s="142"/>
      <c r="B13" s="130"/>
      <c r="C13" s="132"/>
      <c r="D13" s="5" t="s">
        <v>14</v>
      </c>
      <c r="E13" s="160"/>
      <c r="F13" s="163"/>
      <c r="G13" s="172"/>
      <c r="H13" s="28">
        <v>39070</v>
      </c>
      <c r="I13" s="175"/>
      <c r="J13" s="18">
        <v>38570</v>
      </c>
    </row>
    <row r="14" spans="1:10" s="16" customFormat="1" ht="15.75" customHeight="1">
      <c r="A14" s="148">
        <v>6</v>
      </c>
      <c r="B14" s="129" t="s">
        <v>10</v>
      </c>
      <c r="C14" s="131" t="s">
        <v>72</v>
      </c>
      <c r="D14" s="156" t="s">
        <v>37</v>
      </c>
      <c r="E14" s="158" t="s">
        <v>44</v>
      </c>
      <c r="F14" s="161" t="s">
        <v>52</v>
      </c>
      <c r="G14" s="170">
        <f>H14/H16*100</f>
        <v>16.312355293622396</v>
      </c>
      <c r="H14" s="165">
        <v>775</v>
      </c>
      <c r="I14" s="187">
        <f>J15/J16*100</f>
        <v>16.312355293622396</v>
      </c>
      <c r="J14" s="20" t="s">
        <v>52</v>
      </c>
    </row>
    <row r="15" spans="1:10" ht="47.25" customHeight="1">
      <c r="A15" s="149"/>
      <c r="B15" s="150"/>
      <c r="C15" s="151"/>
      <c r="D15" s="157"/>
      <c r="E15" s="159"/>
      <c r="F15" s="162"/>
      <c r="G15" s="171"/>
      <c r="H15" s="166"/>
      <c r="I15" s="187"/>
      <c r="J15" s="21">
        <v>775</v>
      </c>
    </row>
    <row r="16" spans="1:10" ht="72.75" customHeight="1" thickBot="1">
      <c r="A16" s="142"/>
      <c r="B16" s="130"/>
      <c r="C16" s="132"/>
      <c r="D16" s="5" t="s">
        <v>38</v>
      </c>
      <c r="E16" s="160"/>
      <c r="F16" s="163"/>
      <c r="G16" s="172"/>
      <c r="H16" s="13">
        <v>4751</v>
      </c>
      <c r="I16" s="187"/>
      <c r="J16" s="22">
        <v>4751</v>
      </c>
    </row>
    <row r="17" spans="1:10" ht="18.75" customHeight="1">
      <c r="A17" s="119">
        <v>7</v>
      </c>
      <c r="B17" s="121" t="s">
        <v>10</v>
      </c>
      <c r="C17" s="123" t="s">
        <v>73</v>
      </c>
      <c r="D17" s="194" t="s">
        <v>47</v>
      </c>
      <c r="E17" s="196" t="s">
        <v>45</v>
      </c>
      <c r="F17" s="164" t="s">
        <v>48</v>
      </c>
      <c r="G17" s="137">
        <f>H17/H19*100</f>
        <v>5.1444043321299642</v>
      </c>
      <c r="H17" s="167">
        <v>57</v>
      </c>
      <c r="I17" s="201">
        <f>J18/J19*100</f>
        <v>5.1444043321299642</v>
      </c>
      <c r="J17" s="19" t="s">
        <v>48</v>
      </c>
    </row>
    <row r="18" spans="1:10" ht="36" customHeight="1">
      <c r="A18" s="188"/>
      <c r="B18" s="190"/>
      <c r="C18" s="192"/>
      <c r="D18" s="195"/>
      <c r="E18" s="197"/>
      <c r="F18" s="164"/>
      <c r="G18" s="199"/>
      <c r="H18" s="166"/>
      <c r="I18" s="201"/>
      <c r="J18" s="21">
        <v>57</v>
      </c>
    </row>
    <row r="19" spans="1:10" ht="52.5" customHeight="1" thickBot="1">
      <c r="A19" s="189"/>
      <c r="B19" s="191"/>
      <c r="C19" s="193"/>
      <c r="D19" s="29" t="s">
        <v>33</v>
      </c>
      <c r="E19" s="198"/>
      <c r="F19" s="164"/>
      <c r="G19" s="200"/>
      <c r="H19" s="36">
        <v>1108</v>
      </c>
      <c r="I19" s="201"/>
      <c r="J19" s="22">
        <v>1108</v>
      </c>
    </row>
    <row r="20" spans="1:10" ht="21.75" customHeight="1">
      <c r="A20" s="148">
        <v>8</v>
      </c>
      <c r="B20" s="129" t="s">
        <v>10</v>
      </c>
      <c r="C20" s="131" t="s">
        <v>11</v>
      </c>
      <c r="D20" s="156" t="s">
        <v>16</v>
      </c>
      <c r="E20" s="202" t="s">
        <v>46</v>
      </c>
      <c r="F20" s="183" t="s">
        <v>34</v>
      </c>
      <c r="G20" s="170">
        <f>H20/H22*100</f>
        <v>0.42761148442272445</v>
      </c>
      <c r="H20" s="179">
        <v>14</v>
      </c>
      <c r="I20" s="187">
        <f>J21/J22*100</f>
        <v>0.42761148442272445</v>
      </c>
      <c r="J20" s="19" t="s">
        <v>34</v>
      </c>
    </row>
    <row r="21" spans="1:10" ht="29.25" customHeight="1">
      <c r="A21" s="149"/>
      <c r="B21" s="150"/>
      <c r="C21" s="151"/>
      <c r="D21" s="157"/>
      <c r="E21" s="197"/>
      <c r="F21" s="164"/>
      <c r="G21" s="171"/>
      <c r="H21" s="180"/>
      <c r="I21" s="187"/>
      <c r="J21" s="22">
        <v>14</v>
      </c>
    </row>
    <row r="22" spans="1:10" ht="45" customHeight="1" thickBot="1">
      <c r="A22" s="142"/>
      <c r="B22" s="130"/>
      <c r="C22" s="132"/>
      <c r="D22" s="5" t="s">
        <v>17</v>
      </c>
      <c r="E22" s="203"/>
      <c r="F22" s="184"/>
      <c r="G22" s="172"/>
      <c r="H22" s="13">
        <f>3246+27+1</f>
        <v>3274</v>
      </c>
      <c r="I22" s="187"/>
      <c r="J22" s="22">
        <f>3246+27+1</f>
        <v>3274</v>
      </c>
    </row>
    <row r="23" spans="1:10" ht="18.75" customHeight="1">
      <c r="A23" s="148">
        <v>9</v>
      </c>
      <c r="B23" s="129" t="s">
        <v>18</v>
      </c>
      <c r="C23" s="131" t="s">
        <v>19</v>
      </c>
      <c r="D23" s="204" t="s">
        <v>23</v>
      </c>
      <c r="E23" s="202" t="s">
        <v>49</v>
      </c>
      <c r="F23" s="183" t="s">
        <v>59</v>
      </c>
      <c r="G23" s="233">
        <f>H23/H25*100</f>
        <v>56.10561056105611</v>
      </c>
      <c r="H23" s="185">
        <v>340</v>
      </c>
      <c r="I23" s="236">
        <f>J24/J25*100</f>
        <v>56.435643564356432</v>
      </c>
      <c r="J23" s="8" t="s">
        <v>35</v>
      </c>
    </row>
    <row r="24" spans="1:10" ht="71.25" customHeight="1">
      <c r="A24" s="149"/>
      <c r="B24" s="150"/>
      <c r="C24" s="151"/>
      <c r="D24" s="205"/>
      <c r="E24" s="197"/>
      <c r="F24" s="164"/>
      <c r="G24" s="234"/>
      <c r="H24" s="186"/>
      <c r="I24" s="237"/>
      <c r="J24" s="12">
        <v>342</v>
      </c>
    </row>
    <row r="25" spans="1:10" ht="80.25" customHeight="1" thickBot="1">
      <c r="A25" s="142"/>
      <c r="B25" s="130"/>
      <c r="C25" s="132"/>
      <c r="D25" s="23" t="s">
        <v>24</v>
      </c>
      <c r="E25" s="203"/>
      <c r="F25" s="184"/>
      <c r="G25" s="235"/>
      <c r="H25" s="14">
        <v>606</v>
      </c>
      <c r="I25" s="238"/>
      <c r="J25" s="14">
        <v>606</v>
      </c>
    </row>
    <row r="26" spans="1:10" ht="18" customHeight="1">
      <c r="A26" s="206">
        <v>10</v>
      </c>
      <c r="B26" s="208" t="s">
        <v>20</v>
      </c>
      <c r="C26" s="144" t="s">
        <v>74</v>
      </c>
      <c r="D26" s="152" t="s">
        <v>75</v>
      </c>
      <c r="E26" s="161" t="s">
        <v>50</v>
      </c>
      <c r="F26" s="161" t="s">
        <v>55</v>
      </c>
      <c r="G26" s="225">
        <f>H26/H28*100</f>
        <v>3.4268499340990397</v>
      </c>
      <c r="H26" s="179">
        <v>182</v>
      </c>
      <c r="I26" s="227">
        <f>J27/J28*100</f>
        <v>3.4268499340990397</v>
      </c>
      <c r="J26" s="3" t="s">
        <v>55</v>
      </c>
    </row>
    <row r="27" spans="1:10" ht="63.75" customHeight="1">
      <c r="A27" s="207"/>
      <c r="B27" s="209"/>
      <c r="C27" s="210"/>
      <c r="D27" s="211"/>
      <c r="E27" s="162"/>
      <c r="F27" s="162"/>
      <c r="G27" s="226"/>
      <c r="H27" s="180"/>
      <c r="I27" s="228"/>
      <c r="J27" s="12">
        <v>182</v>
      </c>
    </row>
    <row r="28" spans="1:10" ht="110.25" customHeight="1" thickBot="1">
      <c r="A28" s="207"/>
      <c r="B28" s="209"/>
      <c r="C28" s="210"/>
      <c r="D28" s="48" t="s">
        <v>76</v>
      </c>
      <c r="E28" s="162"/>
      <c r="F28" s="162"/>
      <c r="G28" s="226"/>
      <c r="H28" s="49">
        <v>5311</v>
      </c>
      <c r="I28" s="228"/>
      <c r="J28" s="12">
        <v>5311</v>
      </c>
    </row>
    <row r="29" spans="1:10" ht="15" customHeight="1">
      <c r="A29" s="212">
        <v>11</v>
      </c>
      <c r="B29" s="214" t="s">
        <v>20</v>
      </c>
      <c r="C29" s="214" t="s">
        <v>21</v>
      </c>
      <c r="D29" s="216" t="s">
        <v>22</v>
      </c>
      <c r="E29" s="218" t="s">
        <v>26</v>
      </c>
      <c r="F29" s="218" t="s">
        <v>36</v>
      </c>
      <c r="G29" s="231">
        <f>H29/H31*100</f>
        <v>11.505390120899575</v>
      </c>
      <c r="H29" s="229">
        <v>129310</v>
      </c>
      <c r="I29" s="222">
        <f>J30/J31*100</f>
        <v>11.505390120899575</v>
      </c>
      <c r="J29" s="24" t="s">
        <v>36</v>
      </c>
    </row>
    <row r="30" spans="1:10" ht="49.5" customHeight="1">
      <c r="A30" s="213"/>
      <c r="B30" s="215"/>
      <c r="C30" s="215"/>
      <c r="D30" s="217"/>
      <c r="E30" s="219"/>
      <c r="F30" s="219"/>
      <c r="G30" s="232"/>
      <c r="H30" s="230"/>
      <c r="I30" s="223"/>
      <c r="J30" s="26">
        <v>129310</v>
      </c>
    </row>
    <row r="31" spans="1:10" ht="48" customHeight="1">
      <c r="A31" s="213"/>
      <c r="B31" s="215"/>
      <c r="C31" s="215"/>
      <c r="D31" s="42" t="s">
        <v>60</v>
      </c>
      <c r="E31" s="219"/>
      <c r="F31" s="219"/>
      <c r="G31" s="232"/>
      <c r="H31" s="25">
        <v>1123908</v>
      </c>
      <c r="I31" s="224"/>
      <c r="J31" s="26">
        <v>1123908</v>
      </c>
    </row>
    <row r="32" spans="1:10" ht="68.25" customHeight="1">
      <c r="A32" s="50">
        <v>12</v>
      </c>
      <c r="B32" s="15" t="s">
        <v>79</v>
      </c>
      <c r="C32" s="15" t="s">
        <v>81</v>
      </c>
      <c r="D32" s="41" t="s">
        <v>77</v>
      </c>
      <c r="E32" s="46" t="s">
        <v>82</v>
      </c>
      <c r="F32" s="22"/>
      <c r="G32" s="45">
        <f>H32/84826*100</f>
        <v>28.158819229953082</v>
      </c>
      <c r="H32" s="11">
        <v>23886</v>
      </c>
      <c r="I32" s="31"/>
      <c r="J32" s="12">
        <v>23886</v>
      </c>
    </row>
    <row r="33" spans="1:10" ht="61.5" customHeight="1" thickBot="1">
      <c r="A33" s="51">
        <v>13</v>
      </c>
      <c r="B33" s="52" t="s">
        <v>79</v>
      </c>
      <c r="C33" s="52" t="s">
        <v>78</v>
      </c>
      <c r="D33" s="5" t="s">
        <v>27</v>
      </c>
      <c r="E33" s="47" t="s">
        <v>80</v>
      </c>
      <c r="F33" s="27"/>
      <c r="G33" s="44">
        <f>H33/340*100</f>
        <v>53.529411764705884</v>
      </c>
      <c r="H33" s="13">
        <v>182</v>
      </c>
      <c r="I33" s="32"/>
      <c r="J33" s="14">
        <v>182</v>
      </c>
    </row>
  </sheetData>
  <mergeCells count="93">
    <mergeCell ref="G20:G22"/>
    <mergeCell ref="G14:G16"/>
    <mergeCell ref="G8:G10"/>
    <mergeCell ref="F11:F13"/>
    <mergeCell ref="I29:I31"/>
    <mergeCell ref="G26:G28"/>
    <mergeCell ref="I26:I28"/>
    <mergeCell ref="F26:F28"/>
    <mergeCell ref="F29:F31"/>
    <mergeCell ref="H26:H27"/>
    <mergeCell ref="H29:H30"/>
    <mergeCell ref="G29:G31"/>
    <mergeCell ref="I20:I22"/>
    <mergeCell ref="G23:G25"/>
    <mergeCell ref="I23:I25"/>
    <mergeCell ref="F20:F22"/>
    <mergeCell ref="A29:A31"/>
    <mergeCell ref="B29:B31"/>
    <mergeCell ref="C29:C31"/>
    <mergeCell ref="D29:D30"/>
    <mergeCell ref="E29:E31"/>
    <mergeCell ref="A26:A28"/>
    <mergeCell ref="B26:B28"/>
    <mergeCell ref="C26:C28"/>
    <mergeCell ref="D26:D27"/>
    <mergeCell ref="E26:E28"/>
    <mergeCell ref="A23:A25"/>
    <mergeCell ref="B23:B25"/>
    <mergeCell ref="C23:C25"/>
    <mergeCell ref="D23:D24"/>
    <mergeCell ref="E23:E25"/>
    <mergeCell ref="A20:A22"/>
    <mergeCell ref="B20:B22"/>
    <mergeCell ref="C20:C22"/>
    <mergeCell ref="D20:D21"/>
    <mergeCell ref="E20:E22"/>
    <mergeCell ref="F23:F25"/>
    <mergeCell ref="H23:H24"/>
    <mergeCell ref="H20:H21"/>
    <mergeCell ref="I14:I16"/>
    <mergeCell ref="A17:A19"/>
    <mergeCell ref="B17:B19"/>
    <mergeCell ref="C17:C19"/>
    <mergeCell ref="D17:D18"/>
    <mergeCell ref="E17:E19"/>
    <mergeCell ref="G17:G19"/>
    <mergeCell ref="I17:I19"/>
    <mergeCell ref="A14:A16"/>
    <mergeCell ref="B14:B16"/>
    <mergeCell ref="C14:C16"/>
    <mergeCell ref="D14:D15"/>
    <mergeCell ref="E14:E16"/>
    <mergeCell ref="F14:F16"/>
    <mergeCell ref="F17:F19"/>
    <mergeCell ref="H14:H15"/>
    <mergeCell ref="H17:H18"/>
    <mergeCell ref="I8:I10"/>
    <mergeCell ref="G11:G13"/>
    <mergeCell ref="I11:I13"/>
    <mergeCell ref="F8:F10"/>
    <mergeCell ref="H8:H9"/>
    <mergeCell ref="H11:H12"/>
    <mergeCell ref="A11:A13"/>
    <mergeCell ref="B11:B13"/>
    <mergeCell ref="C11:C13"/>
    <mergeCell ref="D11:D12"/>
    <mergeCell ref="E11:E13"/>
    <mergeCell ref="A8:A10"/>
    <mergeCell ref="B8:B10"/>
    <mergeCell ref="C8:C10"/>
    <mergeCell ref="D8:D9"/>
    <mergeCell ref="E8:E10"/>
    <mergeCell ref="G6:G7"/>
    <mergeCell ref="I6:I7"/>
    <mergeCell ref="G4:G5"/>
    <mergeCell ref="I4:I5"/>
    <mergeCell ref="A6:A7"/>
    <mergeCell ref="B6:B7"/>
    <mergeCell ref="C6:C7"/>
    <mergeCell ref="E6:E7"/>
    <mergeCell ref="F4:F5"/>
    <mergeCell ref="F6:F7"/>
    <mergeCell ref="G2:G3"/>
    <mergeCell ref="I2:I3"/>
    <mergeCell ref="A4:A5"/>
    <mergeCell ref="B4:B5"/>
    <mergeCell ref="C4:C5"/>
    <mergeCell ref="E4:E5"/>
    <mergeCell ref="A2:A3"/>
    <mergeCell ref="B2:B3"/>
    <mergeCell ref="C2:C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horizontalDpi="180" verticalDpi="180" r:id="rId1"/>
  <rowBreaks count="2" manualBreakCount="2">
    <brk id="10" max="16383" man="1"/>
    <brk id="2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pane ySplit="1" topLeftCell="A2" activePane="bottomLeft" state="frozen"/>
      <selection pane="bottomLeft" activeCell="A2" sqref="A2:A3"/>
    </sheetView>
  </sheetViews>
  <sheetFormatPr defaultRowHeight="12"/>
  <cols>
    <col min="1" max="1" width="4.5703125" style="2" customWidth="1"/>
    <col min="2" max="2" width="24.28515625" style="2" customWidth="1"/>
    <col min="3" max="3" width="30.85546875" style="2" customWidth="1"/>
    <col min="4" max="4" width="55.85546875" style="2" customWidth="1"/>
    <col min="5" max="6" width="15.7109375" style="2" customWidth="1"/>
    <col min="7" max="7" width="16.85546875" style="2" customWidth="1"/>
    <col min="8" max="8" width="17.42578125" style="2" customWidth="1"/>
    <col min="9" max="9" width="9.85546875" style="2" hidden="1" customWidth="1"/>
    <col min="10" max="10" width="18.28515625" style="2" hidden="1" customWidth="1"/>
    <col min="11" max="11" width="14.5703125" style="2" customWidth="1"/>
    <col min="12" max="16384" width="9.140625" style="2"/>
  </cols>
  <sheetData>
    <row r="1" spans="1:11" ht="24.75" thickBot="1">
      <c r="A1" s="33" t="s">
        <v>2</v>
      </c>
      <c r="B1" s="34" t="s">
        <v>3</v>
      </c>
      <c r="C1" s="34" t="s">
        <v>0</v>
      </c>
      <c r="D1" s="34" t="s">
        <v>1</v>
      </c>
      <c r="E1" s="34" t="s">
        <v>61</v>
      </c>
      <c r="F1" s="34" t="s">
        <v>62</v>
      </c>
      <c r="G1" s="34" t="s">
        <v>64</v>
      </c>
      <c r="H1" s="35" t="s">
        <v>63</v>
      </c>
      <c r="I1" s="30" t="s">
        <v>25</v>
      </c>
      <c r="J1" s="1" t="s">
        <v>57</v>
      </c>
    </row>
    <row r="2" spans="1:11" ht="65.25" customHeight="1">
      <c r="A2" s="240">
        <v>1</v>
      </c>
      <c r="B2" s="242" t="s">
        <v>4</v>
      </c>
      <c r="C2" s="243" t="s">
        <v>83</v>
      </c>
      <c r="D2" s="43" t="s">
        <v>65</v>
      </c>
      <c r="E2" s="244" t="s">
        <v>39</v>
      </c>
      <c r="F2" s="246" t="s">
        <v>84</v>
      </c>
      <c r="G2" s="115">
        <f>H2/H3*100</f>
        <v>33.388159842520722</v>
      </c>
      <c r="H2" s="64">
        <v>253741</v>
      </c>
      <c r="I2" s="117" t="e">
        <f>#REF!/J3*100</f>
        <v>#REF!</v>
      </c>
      <c r="J2" s="3" t="s">
        <v>56</v>
      </c>
    </row>
    <row r="3" spans="1:11" ht="70.5" customHeight="1" thickBot="1">
      <c r="A3" s="241"/>
      <c r="B3" s="122"/>
      <c r="C3" s="124"/>
      <c r="D3" s="10" t="s">
        <v>12</v>
      </c>
      <c r="E3" s="245"/>
      <c r="F3" s="247"/>
      <c r="G3" s="116"/>
      <c r="H3" s="65">
        <v>759973</v>
      </c>
      <c r="I3" s="118"/>
      <c r="J3" s="7">
        <v>752909</v>
      </c>
    </row>
    <row r="4" spans="1:11" ht="54" customHeight="1">
      <c r="A4" s="119">
        <v>2</v>
      </c>
      <c r="B4" s="121" t="s">
        <v>6</v>
      </c>
      <c r="C4" s="123" t="s">
        <v>54</v>
      </c>
      <c r="D4" s="73" t="s">
        <v>66</v>
      </c>
      <c r="E4" s="125" t="s">
        <v>40</v>
      </c>
      <c r="F4" s="146" t="s">
        <v>93</v>
      </c>
      <c r="G4" s="137">
        <f>H4/H5*100</f>
        <v>9.8266755932455556</v>
      </c>
      <c r="H4" s="64">
        <v>6605</v>
      </c>
      <c r="I4" s="139" t="e">
        <f>#REF!/J5*100</f>
        <v>#REF!</v>
      </c>
      <c r="J4" s="8" t="s">
        <v>28</v>
      </c>
    </row>
    <row r="5" spans="1:11" ht="36.75" thickBot="1">
      <c r="A5" s="120"/>
      <c r="B5" s="122"/>
      <c r="C5" s="124"/>
      <c r="D5" s="10" t="s">
        <v>67</v>
      </c>
      <c r="E5" s="126"/>
      <c r="F5" s="147"/>
      <c r="G5" s="138"/>
      <c r="H5" s="65">
        <v>67215</v>
      </c>
      <c r="I5" s="140"/>
      <c r="J5" s="7">
        <v>65156</v>
      </c>
    </row>
    <row r="6" spans="1:11" ht="44.25" customHeight="1">
      <c r="A6" s="119">
        <v>3</v>
      </c>
      <c r="B6" s="121" t="s">
        <v>7</v>
      </c>
      <c r="C6" s="255" t="s">
        <v>51</v>
      </c>
      <c r="D6" s="53" t="s">
        <v>13</v>
      </c>
      <c r="E6" s="125" t="s">
        <v>41</v>
      </c>
      <c r="F6" s="146" t="s">
        <v>85</v>
      </c>
      <c r="G6" s="137">
        <f>H6/H7*100</f>
        <v>20.771528542626111</v>
      </c>
      <c r="H6" s="64">
        <v>125793</v>
      </c>
      <c r="I6" s="139" t="e">
        <f>#REF!/J7*100</f>
        <v>#REF!</v>
      </c>
      <c r="J6" s="8" t="s">
        <v>30</v>
      </c>
    </row>
    <row r="7" spans="1:11" ht="51" customHeight="1" thickBot="1">
      <c r="A7" s="120"/>
      <c r="B7" s="122"/>
      <c r="C7" s="256"/>
      <c r="D7" s="10" t="s">
        <v>68</v>
      </c>
      <c r="E7" s="126"/>
      <c r="F7" s="147"/>
      <c r="G7" s="138"/>
      <c r="H7" s="65">
        <v>605603</v>
      </c>
      <c r="I7" s="140"/>
      <c r="J7" s="14">
        <v>605603</v>
      </c>
    </row>
    <row r="8" spans="1:11" ht="15" customHeight="1">
      <c r="A8" s="257">
        <v>4</v>
      </c>
      <c r="B8" s="242" t="s">
        <v>8</v>
      </c>
      <c r="C8" s="243" t="s">
        <v>69</v>
      </c>
      <c r="D8" s="258" t="s">
        <v>53</v>
      </c>
      <c r="E8" s="259" t="s">
        <v>42</v>
      </c>
      <c r="F8" s="248" t="s">
        <v>86</v>
      </c>
      <c r="G8" s="251">
        <f>(H8-H10)/H10*100</f>
        <v>3.1570639305445938</v>
      </c>
      <c r="H8" s="253">
        <v>10456</v>
      </c>
      <c r="I8" s="168">
        <f>(J9-J10)/J10*100</f>
        <v>3.2953529937444146</v>
      </c>
      <c r="J8" s="3" t="s">
        <v>31</v>
      </c>
    </row>
    <row r="9" spans="1:11" ht="36" customHeight="1">
      <c r="A9" s="188"/>
      <c r="B9" s="190"/>
      <c r="C9" s="192"/>
      <c r="D9" s="194"/>
      <c r="E9" s="260"/>
      <c r="F9" s="249"/>
      <c r="G9" s="252"/>
      <c r="H9" s="254"/>
      <c r="I9" s="169"/>
      <c r="J9" s="12">
        <f>3169+3482+2596</f>
        <v>9247</v>
      </c>
    </row>
    <row r="10" spans="1:11" ht="71.25" customHeight="1" thickBot="1">
      <c r="A10" s="188"/>
      <c r="B10" s="190"/>
      <c r="C10" s="192"/>
      <c r="D10" s="56" t="s">
        <v>70</v>
      </c>
      <c r="E10" s="260"/>
      <c r="F10" s="250"/>
      <c r="G10" s="252"/>
      <c r="H10" s="66">
        <v>10136</v>
      </c>
      <c r="I10" s="169"/>
      <c r="J10" s="4">
        <f>3000+2834+3118</f>
        <v>8952</v>
      </c>
    </row>
    <row r="11" spans="1:11" s="16" customFormat="1" ht="18" customHeight="1">
      <c r="A11" s="257">
        <v>5</v>
      </c>
      <c r="B11" s="242" t="s">
        <v>15</v>
      </c>
      <c r="C11" s="243" t="s">
        <v>9</v>
      </c>
      <c r="D11" s="263" t="s">
        <v>94</v>
      </c>
      <c r="E11" s="264" t="s">
        <v>43</v>
      </c>
      <c r="F11" s="146" t="s">
        <v>100</v>
      </c>
      <c r="G11" s="170">
        <f>H11/H13*100</f>
        <v>56.521958606764258</v>
      </c>
      <c r="H11" s="261">
        <v>22394</v>
      </c>
      <c r="I11" s="173">
        <f>J12/J13*100</f>
        <v>50.228156598392538</v>
      </c>
      <c r="J11" s="3" t="s">
        <v>32</v>
      </c>
      <c r="K11" s="278"/>
    </row>
    <row r="12" spans="1:11" s="16" customFormat="1" ht="44.25" customHeight="1">
      <c r="A12" s="188"/>
      <c r="B12" s="190"/>
      <c r="C12" s="192"/>
      <c r="D12" s="195"/>
      <c r="E12" s="265"/>
      <c r="F12" s="266"/>
      <c r="G12" s="171"/>
      <c r="H12" s="262"/>
      <c r="I12" s="174"/>
      <c r="J12" s="17">
        <v>19373</v>
      </c>
      <c r="K12" s="278"/>
    </row>
    <row r="13" spans="1:11" s="16" customFormat="1" ht="81" customHeight="1" thickBot="1">
      <c r="A13" s="120"/>
      <c r="B13" s="122"/>
      <c r="C13" s="124"/>
      <c r="D13" s="10" t="s">
        <v>14</v>
      </c>
      <c r="E13" s="126"/>
      <c r="F13" s="147"/>
      <c r="G13" s="172"/>
      <c r="H13" s="67">
        <v>39620</v>
      </c>
      <c r="I13" s="175"/>
      <c r="J13" s="18">
        <v>38570</v>
      </c>
    </row>
    <row r="14" spans="1:11" s="16" customFormat="1" ht="15.75" customHeight="1">
      <c r="A14" s="257">
        <v>6</v>
      </c>
      <c r="B14" s="242" t="s">
        <v>10</v>
      </c>
      <c r="C14" s="243" t="s">
        <v>87</v>
      </c>
      <c r="D14" s="263" t="s">
        <v>37</v>
      </c>
      <c r="E14" s="264" t="s">
        <v>44</v>
      </c>
      <c r="F14" s="146" t="s">
        <v>88</v>
      </c>
      <c r="G14" s="170">
        <f>H14/H16*100</f>
        <v>16.343438147241574</v>
      </c>
      <c r="H14" s="253">
        <v>868</v>
      </c>
      <c r="I14" s="187">
        <f>J15/J16*100</f>
        <v>16.312355293622396</v>
      </c>
      <c r="J14" s="20" t="s">
        <v>52</v>
      </c>
    </row>
    <row r="15" spans="1:11" ht="39.75" customHeight="1">
      <c r="A15" s="188"/>
      <c r="B15" s="190"/>
      <c r="C15" s="192"/>
      <c r="D15" s="195"/>
      <c r="E15" s="265"/>
      <c r="F15" s="266"/>
      <c r="G15" s="171"/>
      <c r="H15" s="254"/>
      <c r="I15" s="187"/>
      <c r="J15" s="21">
        <v>775</v>
      </c>
    </row>
    <row r="16" spans="1:11" ht="57" customHeight="1" thickBot="1">
      <c r="A16" s="120"/>
      <c r="B16" s="122"/>
      <c r="C16" s="124"/>
      <c r="D16" s="10" t="s">
        <v>38</v>
      </c>
      <c r="E16" s="126"/>
      <c r="F16" s="147"/>
      <c r="G16" s="172"/>
      <c r="H16" s="65">
        <v>5311</v>
      </c>
      <c r="I16" s="187"/>
      <c r="J16" s="22">
        <v>4751</v>
      </c>
    </row>
    <row r="17" spans="1:13" ht="18.75" customHeight="1">
      <c r="A17" s="119">
        <v>7</v>
      </c>
      <c r="B17" s="121" t="s">
        <v>10</v>
      </c>
      <c r="C17" s="123" t="s">
        <v>73</v>
      </c>
      <c r="D17" s="194" t="s">
        <v>47</v>
      </c>
      <c r="E17" s="196" t="s">
        <v>45</v>
      </c>
      <c r="F17" s="164" t="s">
        <v>89</v>
      </c>
      <c r="G17" s="137">
        <f>H17/H19*100</f>
        <v>4.3766578249336874</v>
      </c>
      <c r="H17" s="267">
        <v>66</v>
      </c>
      <c r="I17" s="201">
        <f>J18/J19*100</f>
        <v>5.1444043321299642</v>
      </c>
      <c r="J17" s="19" t="s">
        <v>48</v>
      </c>
    </row>
    <row r="18" spans="1:13" ht="36" customHeight="1">
      <c r="A18" s="188"/>
      <c r="B18" s="190"/>
      <c r="C18" s="192"/>
      <c r="D18" s="195"/>
      <c r="E18" s="197"/>
      <c r="F18" s="164"/>
      <c r="G18" s="199"/>
      <c r="H18" s="254"/>
      <c r="I18" s="201"/>
      <c r="J18" s="21">
        <v>57</v>
      </c>
    </row>
    <row r="19" spans="1:13" ht="52.5" customHeight="1" thickBot="1">
      <c r="A19" s="189"/>
      <c r="B19" s="191"/>
      <c r="C19" s="193"/>
      <c r="D19" s="29" t="s">
        <v>95</v>
      </c>
      <c r="E19" s="198"/>
      <c r="F19" s="164"/>
      <c r="G19" s="200"/>
      <c r="H19" s="68">
        <v>1508</v>
      </c>
      <c r="I19" s="201"/>
      <c r="J19" s="22">
        <v>1108</v>
      </c>
    </row>
    <row r="20" spans="1:13" ht="21.75" customHeight="1">
      <c r="A20" s="257">
        <v>8</v>
      </c>
      <c r="B20" s="242" t="s">
        <v>10</v>
      </c>
      <c r="C20" s="243" t="s">
        <v>90</v>
      </c>
      <c r="D20" s="263" t="s">
        <v>16</v>
      </c>
      <c r="E20" s="202" t="s">
        <v>46</v>
      </c>
      <c r="F20" s="183" t="s">
        <v>91</v>
      </c>
      <c r="G20" s="170">
        <f>H20/H22*100</f>
        <v>0.40905372238887372</v>
      </c>
      <c r="H20" s="253">
        <v>15</v>
      </c>
      <c r="I20" s="187">
        <f>J21/J22*100</f>
        <v>0.42761148442272445</v>
      </c>
      <c r="J20" s="19" t="s">
        <v>34</v>
      </c>
    </row>
    <row r="21" spans="1:13" ht="29.25" customHeight="1">
      <c r="A21" s="188"/>
      <c r="B21" s="190"/>
      <c r="C21" s="192"/>
      <c r="D21" s="195"/>
      <c r="E21" s="197"/>
      <c r="F21" s="164"/>
      <c r="G21" s="171"/>
      <c r="H21" s="254"/>
      <c r="I21" s="187"/>
      <c r="J21" s="22">
        <v>14</v>
      </c>
    </row>
    <row r="22" spans="1:13" ht="45" customHeight="1" thickBot="1">
      <c r="A22" s="120"/>
      <c r="B22" s="122"/>
      <c r="C22" s="124"/>
      <c r="D22" s="10" t="s">
        <v>17</v>
      </c>
      <c r="E22" s="203"/>
      <c r="F22" s="184"/>
      <c r="G22" s="172"/>
      <c r="H22" s="65">
        <v>3667</v>
      </c>
      <c r="I22" s="187"/>
      <c r="J22" s="22">
        <f>3246+27+1</f>
        <v>3274</v>
      </c>
    </row>
    <row r="23" spans="1:13" ht="18.75" customHeight="1">
      <c r="A23" s="275">
        <v>9</v>
      </c>
      <c r="B23" s="242" t="s">
        <v>18</v>
      </c>
      <c r="C23" s="243" t="s">
        <v>19</v>
      </c>
      <c r="D23" s="258" t="s">
        <v>23</v>
      </c>
      <c r="E23" s="202" t="s">
        <v>49</v>
      </c>
      <c r="F23" s="183" t="s">
        <v>101</v>
      </c>
      <c r="G23" s="170">
        <f>H23/H25*100</f>
        <v>56.435643564356432</v>
      </c>
      <c r="H23" s="268">
        <v>342</v>
      </c>
      <c r="I23" s="270">
        <f>J24/J25*100</f>
        <v>56.435643564356432</v>
      </c>
      <c r="J23" s="69" t="s">
        <v>35</v>
      </c>
      <c r="K23" s="70"/>
      <c r="L23" s="70"/>
      <c r="M23" s="70"/>
    </row>
    <row r="24" spans="1:13" ht="49.5" customHeight="1">
      <c r="A24" s="276"/>
      <c r="B24" s="190"/>
      <c r="C24" s="192"/>
      <c r="D24" s="194"/>
      <c r="E24" s="197"/>
      <c r="F24" s="164"/>
      <c r="G24" s="171"/>
      <c r="H24" s="269"/>
      <c r="I24" s="271"/>
      <c r="J24" s="71">
        <v>342</v>
      </c>
      <c r="K24" s="70"/>
      <c r="L24" s="70"/>
      <c r="M24" s="70"/>
    </row>
    <row r="25" spans="1:13" ht="60.75" customHeight="1" thickBot="1">
      <c r="A25" s="277"/>
      <c r="B25" s="122"/>
      <c r="C25" s="124"/>
      <c r="D25" s="57" t="s">
        <v>24</v>
      </c>
      <c r="E25" s="203"/>
      <c r="F25" s="184"/>
      <c r="G25" s="172"/>
      <c r="H25" s="74">
        <v>606</v>
      </c>
      <c r="I25" s="272"/>
      <c r="J25" s="72">
        <v>606</v>
      </c>
      <c r="K25" s="70"/>
      <c r="L25" s="70"/>
      <c r="M25" s="70"/>
    </row>
    <row r="26" spans="1:13" ht="18" customHeight="1">
      <c r="A26" s="284">
        <v>10</v>
      </c>
      <c r="B26" s="286" t="s">
        <v>20</v>
      </c>
      <c r="C26" s="255" t="s">
        <v>74</v>
      </c>
      <c r="D26" s="258" t="s">
        <v>75</v>
      </c>
      <c r="E26" s="146" t="s">
        <v>50</v>
      </c>
      <c r="F26" s="146" t="s">
        <v>92</v>
      </c>
      <c r="G26" s="225">
        <f>H26/H28*100</f>
        <v>4.451758184652693</v>
      </c>
      <c r="H26" s="253">
        <v>257</v>
      </c>
      <c r="I26" s="227">
        <f>J27/J28*100</f>
        <v>3.4268499340990397</v>
      </c>
      <c r="J26" s="3" t="s">
        <v>55</v>
      </c>
    </row>
    <row r="27" spans="1:13" ht="63.75" customHeight="1">
      <c r="A27" s="285"/>
      <c r="B27" s="287"/>
      <c r="C27" s="274"/>
      <c r="D27" s="273"/>
      <c r="E27" s="266"/>
      <c r="F27" s="266"/>
      <c r="G27" s="226"/>
      <c r="H27" s="254"/>
      <c r="I27" s="228"/>
      <c r="J27" s="12">
        <v>182</v>
      </c>
    </row>
    <row r="28" spans="1:13" ht="110.25" customHeight="1" thickBot="1">
      <c r="A28" s="285"/>
      <c r="B28" s="287"/>
      <c r="C28" s="274"/>
      <c r="D28" s="29" t="s">
        <v>76</v>
      </c>
      <c r="E28" s="266"/>
      <c r="F28" s="266"/>
      <c r="G28" s="226"/>
      <c r="H28" s="68">
        <v>5773</v>
      </c>
      <c r="I28" s="228"/>
      <c r="J28" s="12">
        <v>5311</v>
      </c>
    </row>
    <row r="29" spans="1:13" ht="15" customHeight="1">
      <c r="A29" s="279">
        <v>11</v>
      </c>
      <c r="B29" s="243" t="s">
        <v>20</v>
      </c>
      <c r="C29" s="243" t="s">
        <v>96</v>
      </c>
      <c r="D29" s="263" t="s">
        <v>22</v>
      </c>
      <c r="E29" s="264" t="s">
        <v>26</v>
      </c>
      <c r="F29" s="264" t="s">
        <v>97</v>
      </c>
      <c r="G29" s="281">
        <f>H29/H31*100</f>
        <v>12.045914790178555</v>
      </c>
      <c r="H29" s="282">
        <v>135385</v>
      </c>
      <c r="I29" s="222">
        <f>J30/J31*100</f>
        <v>11.505390120899575</v>
      </c>
      <c r="J29" s="24" t="s">
        <v>36</v>
      </c>
    </row>
    <row r="30" spans="1:13" ht="49.5" customHeight="1">
      <c r="A30" s="280"/>
      <c r="B30" s="192"/>
      <c r="C30" s="192"/>
      <c r="D30" s="195"/>
      <c r="E30" s="265"/>
      <c r="F30" s="265"/>
      <c r="G30" s="199"/>
      <c r="H30" s="283"/>
      <c r="I30" s="223"/>
      <c r="J30" s="26">
        <v>129310</v>
      </c>
      <c r="K30" s="239"/>
    </row>
    <row r="31" spans="1:13" ht="48" customHeight="1">
      <c r="A31" s="280"/>
      <c r="B31" s="192"/>
      <c r="C31" s="192"/>
      <c r="D31" s="63" t="s">
        <v>60</v>
      </c>
      <c r="E31" s="265"/>
      <c r="F31" s="265"/>
      <c r="G31" s="199"/>
      <c r="H31" s="66">
        <v>1123908</v>
      </c>
      <c r="I31" s="224"/>
      <c r="J31" s="26">
        <v>1123908</v>
      </c>
      <c r="K31" s="239"/>
    </row>
    <row r="32" spans="1:13" ht="68.25" customHeight="1">
      <c r="A32" s="58">
        <v>12</v>
      </c>
      <c r="B32" s="56" t="s">
        <v>79</v>
      </c>
      <c r="C32" s="56" t="s">
        <v>81</v>
      </c>
      <c r="D32" s="63" t="s">
        <v>99</v>
      </c>
      <c r="E32" s="59" t="s">
        <v>82</v>
      </c>
      <c r="F32" s="21"/>
      <c r="G32" s="54">
        <f>H32/84826*100</f>
        <v>31.546931365383259</v>
      </c>
      <c r="H32" s="66">
        <v>26760</v>
      </c>
      <c r="I32" s="31"/>
      <c r="J32" s="12">
        <v>23886</v>
      </c>
    </row>
    <row r="33" spans="1:10" ht="61.5" customHeight="1" thickBot="1">
      <c r="A33" s="60">
        <v>13</v>
      </c>
      <c r="B33" s="57" t="s">
        <v>79</v>
      </c>
      <c r="C33" s="57" t="s">
        <v>78</v>
      </c>
      <c r="D33" s="10" t="s">
        <v>98</v>
      </c>
      <c r="E33" s="61" t="s">
        <v>80</v>
      </c>
      <c r="F33" s="62"/>
      <c r="G33" s="55">
        <f>H33/340*100</f>
        <v>75.588235294117652</v>
      </c>
      <c r="H33" s="65">
        <v>257</v>
      </c>
      <c r="I33" s="32"/>
      <c r="J33" s="14">
        <v>182</v>
      </c>
    </row>
  </sheetData>
  <mergeCells count="95">
    <mergeCell ref="K11:K12"/>
    <mergeCell ref="I29:I31"/>
    <mergeCell ref="H26:H27"/>
    <mergeCell ref="I26:I28"/>
    <mergeCell ref="A29:A31"/>
    <mergeCell ref="B29:B31"/>
    <mergeCell ref="C29:C31"/>
    <mergeCell ref="D29:D30"/>
    <mergeCell ref="E29:E31"/>
    <mergeCell ref="F29:F31"/>
    <mergeCell ref="G29:G31"/>
    <mergeCell ref="H29:H30"/>
    <mergeCell ref="F26:F28"/>
    <mergeCell ref="G26:G28"/>
    <mergeCell ref="A26:A28"/>
    <mergeCell ref="B26:B28"/>
    <mergeCell ref="C26:C28"/>
    <mergeCell ref="A23:A25"/>
    <mergeCell ref="B23:B25"/>
    <mergeCell ref="C23:C25"/>
    <mergeCell ref="D23:D24"/>
    <mergeCell ref="E23:E25"/>
    <mergeCell ref="D26:D27"/>
    <mergeCell ref="E26:E28"/>
    <mergeCell ref="F20:F22"/>
    <mergeCell ref="G20:G22"/>
    <mergeCell ref="F23:F25"/>
    <mergeCell ref="H20:H21"/>
    <mergeCell ref="I20:I22"/>
    <mergeCell ref="G23:G25"/>
    <mergeCell ref="H23:H24"/>
    <mergeCell ref="I23:I25"/>
    <mergeCell ref="A20:A22"/>
    <mergeCell ref="B20:B22"/>
    <mergeCell ref="C20:C22"/>
    <mergeCell ref="D20:D21"/>
    <mergeCell ref="E20:E22"/>
    <mergeCell ref="H14:H15"/>
    <mergeCell ref="I14:I16"/>
    <mergeCell ref="A17:A19"/>
    <mergeCell ref="B17:B19"/>
    <mergeCell ref="C17:C19"/>
    <mergeCell ref="D17:D18"/>
    <mergeCell ref="E17:E19"/>
    <mergeCell ref="F17:F19"/>
    <mergeCell ref="G17:G19"/>
    <mergeCell ref="H17:H18"/>
    <mergeCell ref="I17:I19"/>
    <mergeCell ref="G11:G13"/>
    <mergeCell ref="H11:H12"/>
    <mergeCell ref="I11:I13"/>
    <mergeCell ref="A14:A16"/>
    <mergeCell ref="B14:B16"/>
    <mergeCell ref="C14:C16"/>
    <mergeCell ref="D14:D15"/>
    <mergeCell ref="E14:E16"/>
    <mergeCell ref="F14:F16"/>
    <mergeCell ref="G14:G16"/>
    <mergeCell ref="A11:A13"/>
    <mergeCell ref="B11:B13"/>
    <mergeCell ref="C11:C13"/>
    <mergeCell ref="D11:D12"/>
    <mergeCell ref="E11:E13"/>
    <mergeCell ref="F11:F13"/>
    <mergeCell ref="F8:F10"/>
    <mergeCell ref="G8:G10"/>
    <mergeCell ref="H8:H9"/>
    <mergeCell ref="I8:I10"/>
    <mergeCell ref="A6:A7"/>
    <mergeCell ref="B6:B7"/>
    <mergeCell ref="C6:C7"/>
    <mergeCell ref="E6:E7"/>
    <mergeCell ref="F6:F7"/>
    <mergeCell ref="G6:G7"/>
    <mergeCell ref="A8:A10"/>
    <mergeCell ref="B8:B10"/>
    <mergeCell ref="C8:C10"/>
    <mergeCell ref="D8:D9"/>
    <mergeCell ref="E8:E10"/>
    <mergeCell ref="K30:K31"/>
    <mergeCell ref="I2:I3"/>
    <mergeCell ref="A4:A5"/>
    <mergeCell ref="B4:B5"/>
    <mergeCell ref="C4:C5"/>
    <mergeCell ref="E4:E5"/>
    <mergeCell ref="F4:F5"/>
    <mergeCell ref="G4:G5"/>
    <mergeCell ref="I4:I5"/>
    <mergeCell ref="A2:A3"/>
    <mergeCell ref="B2:B3"/>
    <mergeCell ref="C2:C3"/>
    <mergeCell ref="E2:E3"/>
    <mergeCell ref="F2:F3"/>
    <mergeCell ref="G2:G3"/>
    <mergeCell ref="I6:I7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horizontalDpi="180" verticalDpi="180" r:id="rId1"/>
  <rowBreaks count="2" manualBreakCount="2">
    <brk id="10" max="16383" man="1"/>
    <brk id="2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tabSelected="1" view="pageBreakPreview" zoomScale="80" zoomScaleSheetLayoutView="80" workbookViewId="0">
      <pane ySplit="2" topLeftCell="A3" activePane="bottomLeft" state="frozen"/>
      <selection pane="bottomLeft" activeCell="B3" sqref="B3:B4"/>
    </sheetView>
  </sheetViews>
  <sheetFormatPr defaultRowHeight="12"/>
  <cols>
    <col min="1" max="1" width="7" style="2" customWidth="1"/>
    <col min="2" max="2" width="24.28515625" style="2" customWidth="1"/>
    <col min="3" max="3" width="40.140625" style="2" customWidth="1"/>
    <col min="4" max="4" width="71.28515625" style="2" customWidth="1"/>
    <col min="5" max="5" width="14" style="2" customWidth="1"/>
    <col min="6" max="6" width="19.140625" style="2" customWidth="1"/>
    <col min="7" max="7" width="19.7109375" style="2" customWidth="1"/>
    <col min="8" max="8" width="16.85546875" style="2" customWidth="1"/>
    <col min="9" max="9" width="19.140625" style="2" customWidth="1"/>
    <col min="10" max="10" width="17.42578125" style="2" customWidth="1"/>
    <col min="11" max="11" width="9.85546875" style="2" hidden="1" customWidth="1"/>
    <col min="12" max="12" width="18.28515625" style="2" hidden="1" customWidth="1"/>
    <col min="13" max="13" width="30.42578125" style="2" hidden="1" customWidth="1"/>
    <col min="14" max="14" width="11.28515625" style="2" hidden="1" customWidth="1"/>
    <col min="15" max="15" width="20.28515625" style="2" customWidth="1"/>
    <col min="16" max="16384" width="9.140625" style="2"/>
  </cols>
  <sheetData>
    <row r="1" spans="1:15" ht="48" customHeight="1" thickBot="1">
      <c r="A1" s="353" t="s">
        <v>139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5" ht="57.75" thickBot="1">
      <c r="A2" s="83" t="s">
        <v>2</v>
      </c>
      <c r="B2" s="84" t="s">
        <v>3</v>
      </c>
      <c r="C2" s="84" t="s">
        <v>0</v>
      </c>
      <c r="D2" s="84" t="s">
        <v>1</v>
      </c>
      <c r="E2" s="84" t="s">
        <v>106</v>
      </c>
      <c r="F2" s="84" t="s">
        <v>107</v>
      </c>
      <c r="G2" s="84" t="s">
        <v>109</v>
      </c>
      <c r="H2" s="84" t="s">
        <v>64</v>
      </c>
      <c r="I2" s="86" t="s">
        <v>117</v>
      </c>
      <c r="J2" s="85" t="s">
        <v>63</v>
      </c>
      <c r="K2" s="30" t="s">
        <v>25</v>
      </c>
      <c r="L2" s="1" t="s">
        <v>57</v>
      </c>
      <c r="O2" s="77"/>
    </row>
    <row r="3" spans="1:15" ht="93" customHeight="1">
      <c r="A3" s="355">
        <v>1</v>
      </c>
      <c r="B3" s="316" t="s">
        <v>4</v>
      </c>
      <c r="C3" s="316" t="s">
        <v>83</v>
      </c>
      <c r="D3" s="91" t="s">
        <v>133</v>
      </c>
      <c r="E3" s="357" t="s">
        <v>39</v>
      </c>
      <c r="F3" s="357" t="s">
        <v>112</v>
      </c>
      <c r="G3" s="357">
        <v>9.5</v>
      </c>
      <c r="H3" s="359">
        <f>J3/J4*100</f>
        <v>8.954553371244689</v>
      </c>
      <c r="I3" s="359">
        <f>H3-G3</f>
        <v>-0.54544662875531102</v>
      </c>
      <c r="J3" s="75">
        <v>64781</v>
      </c>
      <c r="K3" s="117" t="e">
        <f>#REF!/L4*100</f>
        <v>#REF!</v>
      </c>
      <c r="L3" s="3" t="s">
        <v>56</v>
      </c>
      <c r="N3" s="294" t="s">
        <v>108</v>
      </c>
      <c r="O3" s="77"/>
    </row>
    <row r="4" spans="1:15" ht="105.75" customHeight="1" thickBot="1">
      <c r="A4" s="356"/>
      <c r="B4" s="318"/>
      <c r="C4" s="318"/>
      <c r="D4" s="81" t="s">
        <v>12</v>
      </c>
      <c r="E4" s="358"/>
      <c r="F4" s="358"/>
      <c r="G4" s="358"/>
      <c r="H4" s="360"/>
      <c r="I4" s="360"/>
      <c r="J4" s="82">
        <v>723442</v>
      </c>
      <c r="K4" s="118"/>
      <c r="L4" s="7">
        <v>752909</v>
      </c>
      <c r="N4" s="296"/>
      <c r="O4" s="77"/>
    </row>
    <row r="5" spans="1:15" ht="15" customHeight="1">
      <c r="A5" s="310">
        <v>2</v>
      </c>
      <c r="B5" s="313" t="s">
        <v>8</v>
      </c>
      <c r="C5" s="316" t="s">
        <v>134</v>
      </c>
      <c r="D5" s="346" t="s">
        <v>53</v>
      </c>
      <c r="E5" s="348" t="s">
        <v>42</v>
      </c>
      <c r="F5" s="350" t="s">
        <v>115</v>
      </c>
      <c r="G5" s="350">
        <v>0.7</v>
      </c>
      <c r="H5" s="302">
        <f>(J5-J7)/J7*100</f>
        <v>-3.9949001274968121</v>
      </c>
      <c r="I5" s="339">
        <f>H5-G5</f>
        <v>-4.6949001274968118</v>
      </c>
      <c r="J5" s="308">
        <f>763+898+598</f>
        <v>2259</v>
      </c>
      <c r="K5" s="168">
        <f>(L6-L7)/L7*100</f>
        <v>3.2953529937444146</v>
      </c>
      <c r="L5" s="3" t="s">
        <v>31</v>
      </c>
      <c r="N5" s="294" t="s">
        <v>108</v>
      </c>
      <c r="O5" s="297"/>
    </row>
    <row r="6" spans="1:15" ht="69.75" customHeight="1">
      <c r="A6" s="311"/>
      <c r="B6" s="314"/>
      <c r="C6" s="317"/>
      <c r="D6" s="347"/>
      <c r="E6" s="349"/>
      <c r="F6" s="351"/>
      <c r="G6" s="351"/>
      <c r="H6" s="303"/>
      <c r="I6" s="340"/>
      <c r="J6" s="309"/>
      <c r="K6" s="169"/>
      <c r="L6" s="12">
        <f>3169+3482+2596</f>
        <v>9247</v>
      </c>
      <c r="N6" s="295"/>
      <c r="O6" s="297"/>
    </row>
    <row r="7" spans="1:15" ht="72.75" customHeight="1" thickBot="1">
      <c r="A7" s="311"/>
      <c r="B7" s="314"/>
      <c r="C7" s="317"/>
      <c r="D7" s="92" t="s">
        <v>135</v>
      </c>
      <c r="E7" s="349"/>
      <c r="F7" s="352"/>
      <c r="G7" s="352"/>
      <c r="H7" s="303"/>
      <c r="I7" s="341"/>
      <c r="J7" s="93">
        <f>780+742+831</f>
        <v>2353</v>
      </c>
      <c r="K7" s="169"/>
      <c r="L7" s="4">
        <f>3000+2834+3118</f>
        <v>8952</v>
      </c>
      <c r="M7" s="2" t="s">
        <v>103</v>
      </c>
      <c r="N7" s="296"/>
      <c r="O7" s="297"/>
    </row>
    <row r="8" spans="1:15" s="16" customFormat="1" ht="18" customHeight="1">
      <c r="A8" s="310">
        <v>3</v>
      </c>
      <c r="B8" s="313" t="s">
        <v>15</v>
      </c>
      <c r="C8" s="316" t="s">
        <v>9</v>
      </c>
      <c r="D8" s="319" t="s">
        <v>136</v>
      </c>
      <c r="E8" s="327" t="s">
        <v>43</v>
      </c>
      <c r="F8" s="330" t="s">
        <v>116</v>
      </c>
      <c r="G8" s="330">
        <v>16.5</v>
      </c>
      <c r="H8" s="302">
        <f>J8/J10*100</f>
        <v>15.407113644813483</v>
      </c>
      <c r="I8" s="305">
        <f>H8-G8</f>
        <v>-1.0928863551865167</v>
      </c>
      <c r="J8" s="337">
        <v>6216</v>
      </c>
      <c r="K8" s="173">
        <f>L9/L10*100</f>
        <v>50.228156598392538</v>
      </c>
      <c r="L8" s="3" t="s">
        <v>32</v>
      </c>
      <c r="M8" s="278" t="s">
        <v>104</v>
      </c>
      <c r="N8" s="291" t="s">
        <v>108</v>
      </c>
      <c r="O8" s="278"/>
    </row>
    <row r="9" spans="1:15" s="16" customFormat="1" ht="65.25" customHeight="1">
      <c r="A9" s="311"/>
      <c r="B9" s="314"/>
      <c r="C9" s="317"/>
      <c r="D9" s="320"/>
      <c r="E9" s="328"/>
      <c r="F9" s="331"/>
      <c r="G9" s="331"/>
      <c r="H9" s="303"/>
      <c r="I9" s="306"/>
      <c r="J9" s="338"/>
      <c r="K9" s="174"/>
      <c r="L9" s="17">
        <v>19373</v>
      </c>
      <c r="M9" s="278"/>
      <c r="N9" s="292"/>
      <c r="O9" s="278"/>
    </row>
    <row r="10" spans="1:15" s="16" customFormat="1" ht="84.75" customHeight="1" thickBot="1">
      <c r="A10" s="342"/>
      <c r="B10" s="343"/>
      <c r="C10" s="344"/>
      <c r="D10" s="78" t="s">
        <v>14</v>
      </c>
      <c r="E10" s="345"/>
      <c r="F10" s="331"/>
      <c r="G10" s="331"/>
      <c r="H10" s="336"/>
      <c r="I10" s="307"/>
      <c r="J10" s="94">
        <v>40345</v>
      </c>
      <c r="K10" s="175"/>
      <c r="L10" s="18">
        <v>38570</v>
      </c>
      <c r="M10" s="278"/>
      <c r="N10" s="293"/>
      <c r="O10" s="278"/>
    </row>
    <row r="11" spans="1:15" ht="18.75" customHeight="1">
      <c r="A11" s="310">
        <v>4</v>
      </c>
      <c r="B11" s="313" t="s">
        <v>110</v>
      </c>
      <c r="C11" s="316" t="s">
        <v>131</v>
      </c>
      <c r="D11" s="319" t="s">
        <v>37</v>
      </c>
      <c r="E11" s="327" t="s">
        <v>44</v>
      </c>
      <c r="F11" s="330" t="s">
        <v>118</v>
      </c>
      <c r="G11" s="333">
        <v>14.3</v>
      </c>
      <c r="H11" s="302">
        <f>J11/J13*100</f>
        <v>15.957446808510639</v>
      </c>
      <c r="I11" s="324">
        <f>H11-G11</f>
        <v>1.6574468085106382</v>
      </c>
      <c r="J11" s="308">
        <v>180</v>
      </c>
      <c r="K11" s="201">
        <f>L12/L13*100</f>
        <v>5.1444043321299642</v>
      </c>
      <c r="L11" s="19" t="s">
        <v>48</v>
      </c>
      <c r="M11" s="290" t="s">
        <v>105</v>
      </c>
      <c r="N11" s="289"/>
    </row>
    <row r="12" spans="1:15" ht="36" customHeight="1">
      <c r="A12" s="311"/>
      <c r="B12" s="314"/>
      <c r="C12" s="317"/>
      <c r="D12" s="320"/>
      <c r="E12" s="328"/>
      <c r="F12" s="331"/>
      <c r="G12" s="334"/>
      <c r="H12" s="303"/>
      <c r="I12" s="325"/>
      <c r="J12" s="309"/>
      <c r="K12" s="201"/>
      <c r="L12" s="21">
        <v>57</v>
      </c>
      <c r="M12" s="290"/>
      <c r="N12" s="289"/>
    </row>
    <row r="13" spans="1:15" ht="52.5" customHeight="1" thickBot="1">
      <c r="A13" s="312"/>
      <c r="B13" s="315"/>
      <c r="C13" s="318"/>
      <c r="D13" s="81" t="s">
        <v>38</v>
      </c>
      <c r="E13" s="329"/>
      <c r="F13" s="332"/>
      <c r="G13" s="335"/>
      <c r="H13" s="304"/>
      <c r="I13" s="326"/>
      <c r="J13" s="82">
        <v>1128</v>
      </c>
      <c r="K13" s="201"/>
      <c r="L13" s="22">
        <v>1108</v>
      </c>
      <c r="N13" s="289"/>
    </row>
    <row r="14" spans="1:15" ht="21.75" customHeight="1">
      <c r="A14" s="310">
        <v>5</v>
      </c>
      <c r="B14" s="313" t="s">
        <v>10</v>
      </c>
      <c r="C14" s="316" t="s">
        <v>138</v>
      </c>
      <c r="D14" s="319" t="s">
        <v>16</v>
      </c>
      <c r="E14" s="321" t="s">
        <v>46</v>
      </c>
      <c r="F14" s="299" t="s">
        <v>120</v>
      </c>
      <c r="G14" s="299">
        <v>2.2000000000000002</v>
      </c>
      <c r="H14" s="302">
        <f>J14/J16*100</f>
        <v>0.13157894736842105</v>
      </c>
      <c r="I14" s="305">
        <f>H14-G14</f>
        <v>-2.0684210526315789</v>
      </c>
      <c r="J14" s="308">
        <v>1</v>
      </c>
      <c r="K14" s="187">
        <f>L15/L16*100</f>
        <v>0.42761148442272445</v>
      </c>
      <c r="L14" s="19" t="s">
        <v>34</v>
      </c>
      <c r="N14" s="289"/>
    </row>
    <row r="15" spans="1:15" ht="29.25" customHeight="1">
      <c r="A15" s="311"/>
      <c r="B15" s="314"/>
      <c r="C15" s="317"/>
      <c r="D15" s="320"/>
      <c r="E15" s="322"/>
      <c r="F15" s="300"/>
      <c r="G15" s="300"/>
      <c r="H15" s="303"/>
      <c r="I15" s="306"/>
      <c r="J15" s="309"/>
      <c r="K15" s="187"/>
      <c r="L15" s="22">
        <v>14</v>
      </c>
      <c r="N15" s="289"/>
    </row>
    <row r="16" spans="1:15" ht="54.75" customHeight="1" thickBot="1">
      <c r="A16" s="312"/>
      <c r="B16" s="315"/>
      <c r="C16" s="318"/>
      <c r="D16" s="81" t="s">
        <v>17</v>
      </c>
      <c r="E16" s="323"/>
      <c r="F16" s="301"/>
      <c r="G16" s="301"/>
      <c r="H16" s="304"/>
      <c r="I16" s="307"/>
      <c r="J16" s="82">
        <v>760</v>
      </c>
      <c r="K16" s="187"/>
      <c r="L16" s="22">
        <f>3246+27+1</f>
        <v>3274</v>
      </c>
      <c r="N16" s="289"/>
    </row>
    <row r="17" spans="1:10" ht="36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</row>
  </sheetData>
  <autoFilter ref="A2:O16"/>
  <mergeCells count="63">
    <mergeCell ref="A1:J1"/>
    <mergeCell ref="A3:A4"/>
    <mergeCell ref="B3:B4"/>
    <mergeCell ref="C3:C4"/>
    <mergeCell ref="E3:E4"/>
    <mergeCell ref="F3:F4"/>
    <mergeCell ref="G3:G4"/>
    <mergeCell ref="H3:H4"/>
    <mergeCell ref="I3:I4"/>
    <mergeCell ref="K3:K4"/>
    <mergeCell ref="N3:N4"/>
    <mergeCell ref="A5:A7"/>
    <mergeCell ref="B5:B7"/>
    <mergeCell ref="C5:C7"/>
    <mergeCell ref="D5:D6"/>
    <mergeCell ref="E5:E7"/>
    <mergeCell ref="F5:F7"/>
    <mergeCell ref="G5:G7"/>
    <mergeCell ref="H5:H7"/>
    <mergeCell ref="O5:O7"/>
    <mergeCell ref="A8:A10"/>
    <mergeCell ref="B8:B10"/>
    <mergeCell ref="C8:C10"/>
    <mergeCell ref="D8:D9"/>
    <mergeCell ref="E8:E10"/>
    <mergeCell ref="K8:K10"/>
    <mergeCell ref="I5:I7"/>
    <mergeCell ref="J5:J6"/>
    <mergeCell ref="K5:K7"/>
    <mergeCell ref="N5:N7"/>
    <mergeCell ref="N11:N13"/>
    <mergeCell ref="M8:M10"/>
    <mergeCell ref="N8:N10"/>
    <mergeCell ref="O8:O10"/>
    <mergeCell ref="A11:A13"/>
    <mergeCell ref="B11:B13"/>
    <mergeCell ref="C11:C13"/>
    <mergeCell ref="D11:D12"/>
    <mergeCell ref="E11:E13"/>
    <mergeCell ref="F11:F13"/>
    <mergeCell ref="G11:G13"/>
    <mergeCell ref="F8:F10"/>
    <mergeCell ref="G8:G10"/>
    <mergeCell ref="H8:H10"/>
    <mergeCell ref="I8:I10"/>
    <mergeCell ref="J8:J9"/>
    <mergeCell ref="H11:H13"/>
    <mergeCell ref="I11:I13"/>
    <mergeCell ref="J11:J12"/>
    <mergeCell ref="K11:K13"/>
    <mergeCell ref="M11:M12"/>
    <mergeCell ref="N14:N16"/>
    <mergeCell ref="A14:A16"/>
    <mergeCell ref="B14:B16"/>
    <mergeCell ref="C14:C16"/>
    <mergeCell ref="D14:D15"/>
    <mergeCell ref="E14:E16"/>
    <mergeCell ref="F14:F16"/>
    <mergeCell ref="G14:G16"/>
    <mergeCell ref="H14:H16"/>
    <mergeCell ref="I14:I16"/>
    <mergeCell ref="J14:J15"/>
    <mergeCell ref="K14:K16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horizontalDpi="180" verticalDpi="18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3"/>
  <sheetViews>
    <sheetView zoomScale="80" zoomScaleNormal="80" workbookViewId="0">
      <pane ySplit="2" topLeftCell="A3" activePane="bottomLeft" state="frozen"/>
      <selection pane="bottomLeft" activeCell="B3" sqref="B3:B4"/>
    </sheetView>
  </sheetViews>
  <sheetFormatPr defaultRowHeight="12"/>
  <cols>
    <col min="1" max="1" width="7" style="2" customWidth="1"/>
    <col min="2" max="2" width="24.28515625" style="2" customWidth="1"/>
    <col min="3" max="3" width="30.85546875" style="2" customWidth="1"/>
    <col min="4" max="4" width="69.28515625" style="2" customWidth="1"/>
    <col min="5" max="5" width="14" style="2" customWidth="1"/>
    <col min="6" max="6" width="15.5703125" style="2" customWidth="1"/>
    <col min="7" max="7" width="19.7109375" style="2" customWidth="1"/>
    <col min="8" max="8" width="16.85546875" style="2" customWidth="1"/>
    <col min="9" max="9" width="19.140625" style="2" customWidth="1"/>
    <col min="10" max="10" width="17.42578125" style="2" customWidth="1"/>
    <col min="11" max="11" width="9.85546875" style="2" hidden="1" customWidth="1"/>
    <col min="12" max="12" width="18.28515625" style="2" hidden="1" customWidth="1"/>
    <col min="13" max="13" width="30.42578125" style="2" hidden="1" customWidth="1"/>
    <col min="14" max="14" width="11.28515625" style="2" hidden="1" customWidth="1"/>
    <col min="15" max="15" width="20.28515625" style="2" customWidth="1"/>
    <col min="16" max="16384" width="9.140625" style="2"/>
  </cols>
  <sheetData>
    <row r="1" spans="1:15" ht="48" customHeight="1" thickBot="1">
      <c r="A1" s="353" t="s">
        <v>128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5" ht="57.75" thickBot="1">
      <c r="A2" s="83" t="s">
        <v>2</v>
      </c>
      <c r="B2" s="84" t="s">
        <v>3</v>
      </c>
      <c r="C2" s="84" t="s">
        <v>0</v>
      </c>
      <c r="D2" s="84" t="s">
        <v>1</v>
      </c>
      <c r="E2" s="84" t="s">
        <v>106</v>
      </c>
      <c r="F2" s="84" t="s">
        <v>122</v>
      </c>
      <c r="G2" s="84" t="s">
        <v>109</v>
      </c>
      <c r="H2" s="84" t="s">
        <v>64</v>
      </c>
      <c r="I2" s="86" t="s">
        <v>117</v>
      </c>
      <c r="J2" s="85" t="s">
        <v>63</v>
      </c>
      <c r="K2" s="30" t="s">
        <v>25</v>
      </c>
      <c r="L2" s="1" t="s">
        <v>57</v>
      </c>
      <c r="O2" s="77"/>
    </row>
    <row r="3" spans="1:15" ht="84.75" customHeight="1">
      <c r="A3" s="310">
        <v>1</v>
      </c>
      <c r="B3" s="313" t="s">
        <v>6</v>
      </c>
      <c r="C3" s="316" t="s">
        <v>54</v>
      </c>
      <c r="D3" s="87" t="s">
        <v>129</v>
      </c>
      <c r="E3" s="327" t="s">
        <v>40</v>
      </c>
      <c r="F3" s="330" t="s">
        <v>113</v>
      </c>
      <c r="G3" s="330">
        <v>3.3</v>
      </c>
      <c r="H3" s="366">
        <f>J3/J4*100</f>
        <v>4.8255143370617741</v>
      </c>
      <c r="I3" s="376">
        <f>H3-G3</f>
        <v>1.5255143370617743</v>
      </c>
      <c r="J3" s="76">
        <v>1799</v>
      </c>
      <c r="K3" s="139" t="e">
        <f>#REF!/L4*100</f>
        <v>#REF!</v>
      </c>
      <c r="L3" s="8" t="s">
        <v>28</v>
      </c>
      <c r="N3" s="294" t="s">
        <v>108</v>
      </c>
      <c r="O3" s="77"/>
    </row>
    <row r="4" spans="1:15" ht="81" customHeight="1" thickBot="1">
      <c r="A4" s="312"/>
      <c r="B4" s="315"/>
      <c r="C4" s="318"/>
      <c r="D4" s="81" t="s">
        <v>132</v>
      </c>
      <c r="E4" s="329"/>
      <c r="F4" s="332"/>
      <c r="G4" s="332"/>
      <c r="H4" s="368"/>
      <c r="I4" s="377"/>
      <c r="J4" s="82">
        <v>37281</v>
      </c>
      <c r="K4" s="140"/>
      <c r="L4" s="7">
        <v>65156</v>
      </c>
      <c r="N4" s="296"/>
      <c r="O4" s="77"/>
    </row>
    <row r="5" spans="1:15" ht="69" customHeight="1">
      <c r="A5" s="372">
        <v>2</v>
      </c>
      <c r="B5" s="373" t="s">
        <v>7</v>
      </c>
      <c r="C5" s="333" t="s">
        <v>51</v>
      </c>
      <c r="D5" s="88" t="s">
        <v>13</v>
      </c>
      <c r="E5" s="374" t="s">
        <v>41</v>
      </c>
      <c r="F5" s="330" t="s">
        <v>114</v>
      </c>
      <c r="G5" s="330">
        <v>3.2</v>
      </c>
      <c r="H5" s="375">
        <f>J5/J6*100</f>
        <v>6.7792718699454451</v>
      </c>
      <c r="I5" s="376">
        <f>H5-G5</f>
        <v>3.5792718699454449</v>
      </c>
      <c r="J5" s="89">
        <v>39566</v>
      </c>
      <c r="K5" s="139" t="e">
        <f>#REF!/L6*100</f>
        <v>#REF!</v>
      </c>
      <c r="L5" s="8" t="s">
        <v>30</v>
      </c>
      <c r="N5" s="294" t="s">
        <v>108</v>
      </c>
      <c r="O5" s="77"/>
    </row>
    <row r="6" spans="1:15" ht="68.25" customHeight="1" thickBot="1">
      <c r="A6" s="312"/>
      <c r="B6" s="315"/>
      <c r="C6" s="335"/>
      <c r="D6" s="81" t="s">
        <v>130</v>
      </c>
      <c r="E6" s="329"/>
      <c r="F6" s="332"/>
      <c r="G6" s="332"/>
      <c r="H6" s="368"/>
      <c r="I6" s="377"/>
      <c r="J6" s="82">
        <v>583632</v>
      </c>
      <c r="K6" s="140"/>
      <c r="L6" s="14">
        <v>605603</v>
      </c>
      <c r="N6" s="296"/>
      <c r="O6" s="77"/>
    </row>
    <row r="7" spans="1:15" s="16" customFormat="1" ht="15.75" customHeight="1">
      <c r="A7" s="310">
        <v>3</v>
      </c>
      <c r="B7" s="313" t="s">
        <v>10</v>
      </c>
      <c r="C7" s="316" t="s">
        <v>137</v>
      </c>
      <c r="D7" s="319" t="s">
        <v>47</v>
      </c>
      <c r="E7" s="321" t="s">
        <v>45</v>
      </c>
      <c r="F7" s="299" t="s">
        <v>119</v>
      </c>
      <c r="G7" s="299">
        <v>6.5</v>
      </c>
      <c r="H7" s="366">
        <f>J7/J9*100</f>
        <v>5.5851063829787231</v>
      </c>
      <c r="I7" s="369">
        <f>H7-G7</f>
        <v>-0.91489361702127692</v>
      </c>
      <c r="J7" s="308">
        <v>21</v>
      </c>
      <c r="K7" s="187">
        <f>L8/L9*100</f>
        <v>16.312355293622396</v>
      </c>
      <c r="L7" s="20" t="s">
        <v>52</v>
      </c>
      <c r="M7" s="290" t="s">
        <v>105</v>
      </c>
      <c r="N7" s="298"/>
    </row>
    <row r="8" spans="1:15" ht="58.5" customHeight="1">
      <c r="A8" s="311"/>
      <c r="B8" s="314"/>
      <c r="C8" s="317"/>
      <c r="D8" s="320"/>
      <c r="E8" s="322"/>
      <c r="F8" s="300"/>
      <c r="G8" s="300"/>
      <c r="H8" s="367"/>
      <c r="I8" s="370"/>
      <c r="J8" s="309"/>
      <c r="K8" s="187"/>
      <c r="L8" s="21">
        <v>775</v>
      </c>
      <c r="M8" s="290"/>
      <c r="N8" s="298"/>
    </row>
    <row r="9" spans="1:15" ht="77.25" customHeight="1" thickBot="1">
      <c r="A9" s="312"/>
      <c r="B9" s="315"/>
      <c r="C9" s="318"/>
      <c r="D9" s="81" t="s">
        <v>95</v>
      </c>
      <c r="E9" s="323"/>
      <c r="F9" s="301"/>
      <c r="G9" s="301"/>
      <c r="H9" s="368"/>
      <c r="I9" s="371"/>
      <c r="J9" s="82">
        <v>376</v>
      </c>
      <c r="K9" s="187"/>
      <c r="L9" s="22">
        <v>4751</v>
      </c>
      <c r="N9" s="298"/>
    </row>
    <row r="10" spans="1:15" ht="18.75" customHeight="1">
      <c r="A10" s="363">
        <v>4</v>
      </c>
      <c r="B10" s="313" t="s">
        <v>18</v>
      </c>
      <c r="C10" s="316" t="s">
        <v>19</v>
      </c>
      <c r="D10" s="346" t="s">
        <v>23</v>
      </c>
      <c r="E10" s="321" t="s">
        <v>49</v>
      </c>
      <c r="F10" s="299" t="s">
        <v>121</v>
      </c>
      <c r="G10" s="299">
        <v>52.9</v>
      </c>
      <c r="H10" s="302">
        <f>J10/J12*100</f>
        <v>56.270627062706268</v>
      </c>
      <c r="I10" s="305">
        <f>H10-G10</f>
        <v>3.3706270627062693</v>
      </c>
      <c r="J10" s="361">
        <v>341</v>
      </c>
      <c r="K10" s="270">
        <f>L11/L12*100</f>
        <v>56.435643564356432</v>
      </c>
      <c r="L10" s="69" t="s">
        <v>35</v>
      </c>
      <c r="M10" s="70"/>
      <c r="N10" s="288"/>
    </row>
    <row r="11" spans="1:15" ht="88.5" customHeight="1">
      <c r="A11" s="364"/>
      <c r="B11" s="314"/>
      <c r="C11" s="317"/>
      <c r="D11" s="347"/>
      <c r="E11" s="322"/>
      <c r="F11" s="300"/>
      <c r="G11" s="300"/>
      <c r="H11" s="303"/>
      <c r="I11" s="306"/>
      <c r="J11" s="362"/>
      <c r="K11" s="271"/>
      <c r="L11" s="71">
        <v>342</v>
      </c>
      <c r="M11" s="70"/>
      <c r="N11" s="288"/>
    </row>
    <row r="12" spans="1:15" ht="60.75" customHeight="1" thickBot="1">
      <c r="A12" s="365"/>
      <c r="B12" s="315"/>
      <c r="C12" s="318"/>
      <c r="D12" s="80" t="s">
        <v>24</v>
      </c>
      <c r="E12" s="323"/>
      <c r="F12" s="301"/>
      <c r="G12" s="301"/>
      <c r="H12" s="304"/>
      <c r="I12" s="307"/>
      <c r="J12" s="90">
        <v>606</v>
      </c>
      <c r="K12" s="272"/>
      <c r="L12" s="72">
        <v>606</v>
      </c>
      <c r="M12" s="70"/>
      <c r="N12" s="288"/>
    </row>
    <row r="13" spans="1:15" ht="36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</row>
  </sheetData>
  <autoFilter ref="A2:O12"/>
  <mergeCells count="46">
    <mergeCell ref="F3:F4"/>
    <mergeCell ref="G3:G4"/>
    <mergeCell ref="H3:H4"/>
    <mergeCell ref="I3:I4"/>
    <mergeCell ref="A1:J1"/>
    <mergeCell ref="K5:K6"/>
    <mergeCell ref="N5:N6"/>
    <mergeCell ref="K3:K4"/>
    <mergeCell ref="N3:N4"/>
    <mergeCell ref="A5:A6"/>
    <mergeCell ref="B5:B6"/>
    <mergeCell ref="C5:C6"/>
    <mergeCell ref="E5:E6"/>
    <mergeCell ref="F5:F6"/>
    <mergeCell ref="G5:G6"/>
    <mergeCell ref="H5:H6"/>
    <mergeCell ref="I5:I6"/>
    <mergeCell ref="A3:A4"/>
    <mergeCell ref="B3:B4"/>
    <mergeCell ref="C3:C4"/>
    <mergeCell ref="E3:E4"/>
    <mergeCell ref="K7:K9"/>
    <mergeCell ref="M7:M8"/>
    <mergeCell ref="N7:N9"/>
    <mergeCell ref="A7:A9"/>
    <mergeCell ref="B7:B9"/>
    <mergeCell ref="C7:C9"/>
    <mergeCell ref="D7:D8"/>
    <mergeCell ref="E7:E9"/>
    <mergeCell ref="F7:F9"/>
    <mergeCell ref="G7:G9"/>
    <mergeCell ref="F10:F12"/>
    <mergeCell ref="G10:G12"/>
    <mergeCell ref="H7:H9"/>
    <mergeCell ref="I7:I9"/>
    <mergeCell ref="J7:J8"/>
    <mergeCell ref="A10:A12"/>
    <mergeCell ref="B10:B12"/>
    <mergeCell ref="C10:C12"/>
    <mergeCell ref="D10:D11"/>
    <mergeCell ref="E10:E12"/>
    <mergeCell ref="H10:H12"/>
    <mergeCell ref="I10:I12"/>
    <mergeCell ref="J10:J11"/>
    <mergeCell ref="K10:K12"/>
    <mergeCell ref="N10:N12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0"/>
  <sheetViews>
    <sheetView zoomScale="80" zoomScaleNormal="80" workbookViewId="0">
      <pane ySplit="2" topLeftCell="A3" activePane="bottomLeft" state="frozen"/>
      <selection pane="bottomLeft" activeCell="D22" sqref="D22"/>
    </sheetView>
  </sheetViews>
  <sheetFormatPr defaultRowHeight="12"/>
  <cols>
    <col min="1" max="1" width="7" style="2" customWidth="1"/>
    <col min="2" max="2" width="24.28515625" style="2" customWidth="1"/>
    <col min="3" max="3" width="37.7109375" style="2" customWidth="1"/>
    <col min="4" max="4" width="58.28515625" style="2" customWidth="1"/>
    <col min="5" max="5" width="19.85546875" style="2" customWidth="1"/>
    <col min="6" max="6" width="19.140625" style="2" customWidth="1"/>
    <col min="7" max="7" width="23.85546875" style="2" customWidth="1"/>
    <col min="8" max="9" width="16.85546875" style="2" customWidth="1"/>
    <col min="10" max="10" width="17.42578125" style="2" customWidth="1"/>
    <col min="11" max="11" width="9.85546875" style="2" hidden="1" customWidth="1"/>
    <col min="12" max="12" width="18.28515625" style="2" hidden="1" customWidth="1"/>
    <col min="13" max="13" width="30.42578125" style="2" hidden="1" customWidth="1"/>
    <col min="14" max="14" width="11.28515625" style="2" hidden="1" customWidth="1"/>
    <col min="15" max="15" width="20.28515625" style="2" customWidth="1"/>
    <col min="16" max="16384" width="9.140625" style="2"/>
  </cols>
  <sheetData>
    <row r="1" spans="1:15" ht="43.5" customHeight="1" thickBot="1">
      <c r="A1" s="386" t="s">
        <v>140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5" ht="43.5" thickBot="1">
      <c r="A2" s="83" t="s">
        <v>2</v>
      </c>
      <c r="B2" s="84" t="s">
        <v>3</v>
      </c>
      <c r="C2" s="84" t="s">
        <v>0</v>
      </c>
      <c r="D2" s="84" t="s">
        <v>1</v>
      </c>
      <c r="E2" s="84" t="s">
        <v>106</v>
      </c>
      <c r="F2" s="84" t="s">
        <v>107</v>
      </c>
      <c r="G2" s="84" t="s">
        <v>109</v>
      </c>
      <c r="H2" s="84" t="s">
        <v>64</v>
      </c>
      <c r="I2" s="86" t="s">
        <v>117</v>
      </c>
      <c r="J2" s="85" t="s">
        <v>63</v>
      </c>
      <c r="K2" s="30" t="s">
        <v>25</v>
      </c>
      <c r="L2" s="1" t="s">
        <v>57</v>
      </c>
      <c r="O2" s="96" t="s">
        <v>145</v>
      </c>
    </row>
    <row r="3" spans="1:15" ht="18" customHeight="1">
      <c r="A3" s="403">
        <v>1</v>
      </c>
      <c r="B3" s="405" t="s">
        <v>20</v>
      </c>
      <c r="C3" s="407" t="s">
        <v>124</v>
      </c>
      <c r="D3" s="346" t="s">
        <v>125</v>
      </c>
      <c r="E3" s="330" t="s">
        <v>50</v>
      </c>
      <c r="F3" s="330" t="s">
        <v>142</v>
      </c>
      <c r="G3" s="299">
        <v>0</v>
      </c>
      <c r="H3" s="391">
        <f>J3/J5*100</f>
        <v>0.99875156054931336</v>
      </c>
      <c r="I3" s="391">
        <f>H3-G3</f>
        <v>0.99875156054931336</v>
      </c>
      <c r="J3" s="381">
        <v>64</v>
      </c>
      <c r="K3" s="281">
        <f>L4/L5*100</f>
        <v>3.4268499340990397</v>
      </c>
      <c r="L3" s="98" t="s">
        <v>55</v>
      </c>
      <c r="M3" s="99"/>
      <c r="N3" s="99"/>
      <c r="O3" s="378" t="s">
        <v>146</v>
      </c>
    </row>
    <row r="4" spans="1:15" ht="82.5" customHeight="1">
      <c r="A4" s="404"/>
      <c r="B4" s="406"/>
      <c r="C4" s="408"/>
      <c r="D4" s="410"/>
      <c r="E4" s="331"/>
      <c r="F4" s="331"/>
      <c r="G4" s="300"/>
      <c r="H4" s="392"/>
      <c r="I4" s="392"/>
      <c r="J4" s="382"/>
      <c r="K4" s="199"/>
      <c r="L4" s="22">
        <v>182</v>
      </c>
      <c r="M4" s="22"/>
      <c r="N4" s="22"/>
      <c r="O4" s="379"/>
    </row>
    <row r="5" spans="1:15" ht="107.25" customHeight="1" thickBot="1">
      <c r="A5" s="404"/>
      <c r="B5" s="406"/>
      <c r="C5" s="409"/>
      <c r="D5" s="81" t="s">
        <v>126</v>
      </c>
      <c r="E5" s="332"/>
      <c r="F5" s="332"/>
      <c r="G5" s="301"/>
      <c r="H5" s="393"/>
      <c r="I5" s="393"/>
      <c r="J5" s="100">
        <v>6408</v>
      </c>
      <c r="K5" s="138"/>
      <c r="L5" s="27">
        <v>5311</v>
      </c>
      <c r="M5" s="27"/>
      <c r="N5" s="27"/>
      <c r="O5" s="380"/>
    </row>
    <row r="6" spans="1:15" ht="78" customHeight="1" thickBot="1">
      <c r="A6" s="79" t="s">
        <v>123</v>
      </c>
      <c r="B6" s="101" t="s">
        <v>79</v>
      </c>
      <c r="C6" s="102" t="s">
        <v>78</v>
      </c>
      <c r="D6" s="103" t="s">
        <v>98</v>
      </c>
      <c r="E6" s="104" t="s">
        <v>102</v>
      </c>
      <c r="F6" s="105" t="s">
        <v>141</v>
      </c>
      <c r="G6" s="104">
        <v>125</v>
      </c>
      <c r="H6" s="106">
        <f>J6/G6*100</f>
        <v>51.2</v>
      </c>
      <c r="I6" s="107">
        <f>J6-G6</f>
        <v>-61</v>
      </c>
      <c r="J6" s="108">
        <v>64</v>
      </c>
      <c r="K6" s="109"/>
      <c r="L6" s="109">
        <v>182</v>
      </c>
      <c r="M6" s="109"/>
      <c r="N6" s="109"/>
      <c r="O6" s="114" t="s">
        <v>147</v>
      </c>
    </row>
    <row r="7" spans="1:15" ht="15" customHeight="1">
      <c r="A7" s="394">
        <v>3</v>
      </c>
      <c r="B7" s="397" t="s">
        <v>20</v>
      </c>
      <c r="C7" s="400" t="s">
        <v>96</v>
      </c>
      <c r="D7" s="319" t="s">
        <v>111</v>
      </c>
      <c r="E7" s="327" t="s">
        <v>26</v>
      </c>
      <c r="F7" s="330" t="s">
        <v>143</v>
      </c>
      <c r="G7" s="321">
        <v>1</v>
      </c>
      <c r="H7" s="366">
        <f>J7/J9*100</f>
        <v>4.8083226269152544</v>
      </c>
      <c r="I7" s="388">
        <f>H7-G7</f>
        <v>3.8083226269152544</v>
      </c>
      <c r="J7" s="381">
        <v>53032</v>
      </c>
      <c r="K7" s="231">
        <f>L8/L9*100</f>
        <v>11.505390120899575</v>
      </c>
      <c r="L7" s="110" t="s">
        <v>36</v>
      </c>
      <c r="M7" s="99"/>
      <c r="N7" s="99"/>
      <c r="O7" s="378" t="s">
        <v>146</v>
      </c>
    </row>
    <row r="8" spans="1:15" ht="49.5" customHeight="1">
      <c r="A8" s="395"/>
      <c r="B8" s="398"/>
      <c r="C8" s="401"/>
      <c r="D8" s="320"/>
      <c r="E8" s="328"/>
      <c r="F8" s="331"/>
      <c r="G8" s="322"/>
      <c r="H8" s="367"/>
      <c r="I8" s="389"/>
      <c r="J8" s="382"/>
      <c r="K8" s="232"/>
      <c r="L8" s="97">
        <v>129310</v>
      </c>
      <c r="M8" s="384"/>
      <c r="N8" s="22"/>
      <c r="O8" s="379"/>
    </row>
    <row r="9" spans="1:15" ht="48" customHeight="1" thickBot="1">
      <c r="A9" s="396"/>
      <c r="B9" s="399"/>
      <c r="C9" s="402"/>
      <c r="D9" s="81" t="s">
        <v>60</v>
      </c>
      <c r="E9" s="329"/>
      <c r="F9" s="332"/>
      <c r="G9" s="323"/>
      <c r="H9" s="368"/>
      <c r="I9" s="390"/>
      <c r="J9" s="111">
        <v>1102921</v>
      </c>
      <c r="K9" s="383"/>
      <c r="L9" s="112">
        <v>1123908</v>
      </c>
      <c r="M9" s="385"/>
      <c r="N9" s="27"/>
      <c r="O9" s="380"/>
    </row>
    <row r="10" spans="1:15" ht="78.75" customHeight="1" thickBot="1">
      <c r="A10" s="95">
        <v>4</v>
      </c>
      <c r="B10" s="113" t="s">
        <v>79</v>
      </c>
      <c r="C10" s="102" t="s">
        <v>81</v>
      </c>
      <c r="D10" s="103" t="s">
        <v>127</v>
      </c>
      <c r="E10" s="104" t="s">
        <v>82</v>
      </c>
      <c r="F10" s="105" t="s">
        <v>144</v>
      </c>
      <c r="G10" s="104">
        <v>11281</v>
      </c>
      <c r="H10" s="106">
        <f>J10/84826*100</f>
        <v>5.4912408931223924</v>
      </c>
      <c r="I10" s="107">
        <f>J10-G10</f>
        <v>-6623</v>
      </c>
      <c r="J10" s="108">
        <v>4658</v>
      </c>
      <c r="K10" s="109"/>
      <c r="L10" s="109">
        <v>23886</v>
      </c>
      <c r="M10" s="109"/>
      <c r="N10" s="109"/>
      <c r="O10" s="114" t="s">
        <v>147</v>
      </c>
    </row>
  </sheetData>
  <mergeCells count="26">
    <mergeCell ref="E3:E5"/>
    <mergeCell ref="F3:F5"/>
    <mergeCell ref="A1:J1"/>
    <mergeCell ref="I7:I9"/>
    <mergeCell ref="I3:I5"/>
    <mergeCell ref="G3:G5"/>
    <mergeCell ref="H3:H5"/>
    <mergeCell ref="J3:J4"/>
    <mergeCell ref="A7:A9"/>
    <mergeCell ref="B7:B9"/>
    <mergeCell ref="C7:C9"/>
    <mergeCell ref="D7:D8"/>
    <mergeCell ref="E7:E9"/>
    <mergeCell ref="F7:F9"/>
    <mergeCell ref="A3:A5"/>
    <mergeCell ref="B3:B5"/>
    <mergeCell ref="C3:C5"/>
    <mergeCell ref="D3:D4"/>
    <mergeCell ref="O3:O5"/>
    <mergeCell ref="O7:O9"/>
    <mergeCell ref="G7:G9"/>
    <mergeCell ref="H7:H9"/>
    <mergeCell ref="J7:J8"/>
    <mergeCell ref="K7:K9"/>
    <mergeCell ref="M8:M9"/>
    <mergeCell ref="K3:K5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Минздрав август-сентябрь 2025</vt:lpstr>
      <vt:lpstr>Минздрав сентябрь-октябрь</vt:lpstr>
      <vt:lpstr>Минздрав 2026 я-март не выпол </vt:lpstr>
      <vt:lpstr>Минздрав 2026 я-март выпол</vt:lpstr>
      <vt:lpstr>Гепатит С февраль 2026г.</vt:lpstr>
      <vt:lpstr>'Гепатит С февраль 2026г.'!Область_печати</vt:lpstr>
      <vt:lpstr>'Минздрав 2026 я-март выпол'!Область_печати</vt:lpstr>
      <vt:lpstr>'Минздрав 2026 я-март не выпол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2026-04-09T13:14:20Z</dcterms:modified>
</cp:coreProperties>
</file>